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335" documentId="8_{1C934B18-6B76-461B-AC6D-CAB4FE768512}" xr6:coauthVersionLast="47" xr6:coauthVersionMax="47" xr10:uidLastSave="{480FC338-9E7F-40D9-A588-41884823299F}"/>
  <bookViews>
    <workbookView xWindow="28680" yWindow="-120" windowWidth="29040" windowHeight="15720" tabRatio="775"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Progress'!$D$71:$M$73</definedName>
    <definedName name="ImpRatings">'3. Implementation Progress'!$D$71:$M$73</definedName>
    <definedName name="ImpScore" localSheetId="6">#REF!</definedName>
    <definedName name="ImpScore">_Calc!$D$21</definedName>
    <definedName name="NumRating" localSheetId="6">#REF!</definedName>
    <definedName name="NumRating">_Calc!$B$2:$B$9</definedName>
    <definedName name="_xlnm.Print_Area" localSheetId="1">'1. Basic project data'!$A$1:$J$140</definedName>
    <definedName name="_xlnm.Print_Area" localSheetId="14">'10. Gender Mainstreaming'!$A$1:$K$39</definedName>
    <definedName name="_xlnm.Print_Area" localSheetId="15">'11. Knowledge Management'!$A$1:$K$44</definedName>
    <definedName name="_xlnm.Print_Area" localSheetId="16">'12. Indigenous &amp; Local Involve.'!$A$1:$K$40</definedName>
    <definedName name="_xlnm.Print_Area" localSheetId="17">'13. Co-Financing Table'!$A$1:$Q$40</definedName>
    <definedName name="_xlnm.Print_Area" localSheetId="18">'14. GEO Location'!$A$1:$P$166</definedName>
    <definedName name="_xlnm.Print_Area" localSheetId="6">'2. Progress towards outcomes'!$A$1:$I$44</definedName>
    <definedName name="_xlnm.Print_Area" localSheetId="7">'3. Implementation Progress'!$A$1:$M$95</definedName>
    <definedName name="_xlnm.Print_Area" localSheetId="8">'4. Summary_Progress &amp; Challenge'!$A$1:$L$45</definedName>
    <definedName name="_xlnm.Print_Area" localSheetId="9">'5. ESS Risk'!$A$1:$K$36</definedName>
    <definedName name="_xlnm.Print_Area" localSheetId="10">'6. Risks to the Project'!$A$1:$P$63</definedName>
    <definedName name="_xlnm.Print_Area" localSheetId="11">'7. Follow-up on Mid-term review'!$A$1:$K$65</definedName>
    <definedName name="_xlnm.Print_Area" localSheetId="12">'8. Minor project amendments'!$A$1:$K$53</definedName>
    <definedName name="_xlnm.Print_Area" localSheetId="13">'9. Stakeholders'' Engagement'!$A$1:$L$34</definedName>
    <definedName name="_xlnm.Print_Area" localSheetId="19">Annex!$A$1:$A$32</definedName>
    <definedName name="_xlnm.Print_Area" localSheetId="0">'Table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E34" i="2" s="1"/>
  <c r="N31" i="18"/>
  <c r="K31" i="18"/>
  <c r="C25" i="7"/>
  <c r="B25" i="7"/>
  <c r="D20" i="3" s="1" a="1"/>
  <c r="D20" i="3" s="1"/>
  <c r="A25" i="7"/>
  <c r="E35" i="2"/>
  <c r="B26" i="1"/>
  <c r="B25" i="1"/>
  <c r="B24" i="1"/>
  <c r="B23" i="1"/>
  <c r="B22" i="1"/>
  <c r="B21" i="1"/>
  <c r="B20" i="1"/>
  <c r="B19" i="1"/>
  <c r="B18" i="1"/>
  <c r="B17" i="1"/>
  <c r="B16" i="1"/>
  <c r="B15" i="1"/>
  <c r="B14" i="1"/>
  <c r="B13" i="1"/>
  <c r="B12" i="1"/>
  <c r="B11" i="1"/>
  <c r="B10" i="1"/>
  <c r="E33"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<sst xmlns="http://schemas.openxmlformats.org/spreadsheetml/2006/main" count="1927" uniqueCount="1120">
  <si>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</si>
  <si>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</si>
  <si>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</si>
  <si>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</si>
  <si>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</si>
  <si>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</si>
  <si>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</si>
  <si>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</si>
  <si>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</si>
  <si>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</si>
  <si>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</si>
  <si>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</si>
  <si>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Eastern Europe and Central Asia</t>
  </si>
  <si>
    <t>Country(ies):</t>
  </si>
  <si>
    <t>Azerbaijan, Kazakhstan, Kyrgyzstan, Tajikistan, Türkiye</t>
  </si>
  <si>
    <t>Project Title:</t>
  </si>
  <si>
    <t>Lifecycle Management of Pesticides and Disposal of POPs Pesticides in Central Asian countries and Türkiye</t>
  </si>
  <si>
    <t xml:space="preserve">FAO Project Symbol: </t>
  </si>
  <si>
    <t>GCP/SEC/011/GFF</t>
  </si>
  <si>
    <t>GEF ID:</t>
  </si>
  <si>
    <t>5000</t>
  </si>
  <si>
    <t>Type of Trust Fund(s):</t>
  </si>
  <si>
    <t>GFF</t>
  </si>
  <si>
    <t xml:space="preserve">GEF Focal Area(s): </t>
  </si>
  <si>
    <t>Chemicals (Persistent Organic Pollutants – POPS)</t>
  </si>
  <si>
    <t xml:space="preserve">Project Executing Partners: </t>
  </si>
  <si>
    <t>a. Azerbaijan: Ministries of Agriculture, Environment and Health, Food Safety Agency (new, not in ProDoc);
b.Kazakhstan: Ministries of Agriculture, Environment and Health;
c. Kyrgyzstan: Ministry of Water Resources, Agriculture and Processing Industry; Ministry of Natural Resources, Ecology and Technical Supervision (new, not in ProDoc. Changes are due to fundamental government reorganisation in spring 2021);
d. Tajikistan: Committee of Environmental Protection under the Government of the Republic of Tajikistan in collaboration with the Ministries of Agriculture and Health;
e. Türkiye: Ministry of Agriculture and Forestry.</t>
  </si>
  <si>
    <t>Initial project duration (years):</t>
  </si>
  <si>
    <t>4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</si>
  <si>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</si>
  <si>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</si>
  <si>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</si>
  <si>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</si>
  <si>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</si>
  <si>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</si>
  <si>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</si>
  <si>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30 April 2026 (note: extension approved by last PSCM on 10 July 2025) not yet submitted in FPMIS</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</si>
  <si>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</si>
  <si>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</si>
  <si>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</si>
  <si>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</si>
  <si>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</si>
  <si>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</si>
  <si>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20254:</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</si>
  <si>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</si>
  <si>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</si>
  <si>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</si>
  <si>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</si>
  <si>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</si>
  <si>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</si>
  <si>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</si>
  <si>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</si>
  <si>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</si>
  <si>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</si>
  <si>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</si>
  <si>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6th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</si>
  <si>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</si>
  <si>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</si>
  <si>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</si>
  <si>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</si>
  <si>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</si>
  <si>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</si>
  <si>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Stephan Robinson, Senior Technical Advisor, FAO SEC</t>
  </si>
  <si>
    <t>stephan.robinson@fao.org</t>
  </si>
  <si>
    <t>Budget Holder (BH)</t>
  </si>
  <si>
    <t xml:space="preserve">Viorel Gutu </t>
  </si>
  <si>
    <t>viorel.gutu@fao.org</t>
  </si>
  <si>
    <t>GEF Operational Focal Point (GEF OFP)</t>
  </si>
  <si>
    <t>AZE: Emin Garabaghli, Head, International Cooperation Division, Ministry of Ecology and Natural Resources
KAZ: Saule Sabiyeva, Deputy Director of the Climate Policy Department, Ministry of Environment and Natural Resources
KGZ: Mirslav Amankulov, Deputy Minister of Natural Resources, Environment and Technical Supervision
TJK: Bahodur Ahmadjon Sheralizoda, Chairman, Committee for Environmental Protection
TUR: Ahmet Bağci, Deputy Minister – DR, Ministry of Agriculture and Forestry</t>
  </si>
  <si>
    <t>Lead Technical Officer (LTO)</t>
  </si>
  <si>
    <t>Tania Santivanez, Regional Agricultural Officer, FAO REU</t>
  </si>
  <si>
    <t>tania.santivanez@fao.org</t>
  </si>
  <si>
    <t>GEF Technical Officer (GTO)</t>
  </si>
  <si>
    <t>Kaan Evren Basaran, Funding Liaison Officer</t>
  </si>
  <si>
    <t>kaan.basaran@fao.org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</si>
  <si>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</si>
  <si>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</si>
  <si>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</si>
  <si>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</si>
  <si>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</si>
  <si>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</si>
  <si>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International Consultant: Chief Technical Adviser – Pest and Pesticide Management</t>
  </si>
  <si>
    <t>Yes</t>
  </si>
  <si>
    <t>16-Dec-2019, Stephan Robinson, stephan.robinson@fao.org</t>
  </si>
  <si>
    <t>Social and economic mainstreaming &amp; awareness Communications coordinator</t>
  </si>
  <si>
    <t>No</t>
  </si>
  <si>
    <t>Component National Team Leader – Component 1</t>
  </si>
  <si>
    <t>AZE: 27-May-2020, Bariz Mehdiyev, 01-Jun-2023, Gular Adigozalzade
(former NTLs: Elmaddin Namazov + Shahin Isayev)
KAZ: 10-Jan-2022, Saltanat Bayeshova
KGZ: 28-May-2019, Elaman Diusheev
TJK: 01-Feb-2022, Nurali Saidov (former NTLs: Masuda Saidova + Shahzod Avazov)
TUR: 05-Nov-2021 Cem Erdogan (former NTL: Birim Mor)</t>
  </si>
  <si>
    <t>International Consultant(s) – Inventory, EA/ EMP Development, Safeguarding and Disposal of
Pesticide Stocks</t>
  </si>
  <si>
    <t>16-Dec-2019, Stephan Robinson, stephan.robinson@fao.org
02-Nov-2020, Russell Cobban, russell.cobban@gmail.com
16-Mar-2020, Ed Verhamme, ed.verhamme@alternateresourcepartners.nl
10-May-2024, Egmont Ottermann, ewottermann@resiliant.africa
10-Sep-2022, Khatuna Akhalaia, ekophary@yahoo.com
02-Sep-2022, Indira Zhakipova, indira.zhakipova@gmail.com
25-Apr-2023, Petr Sharov, psharov@ehpmi.org</t>
  </si>
  <si>
    <t>International Consultant – Disposal Option review</t>
  </si>
  <si>
    <t>See previous row</t>
  </si>
  <si>
    <t>International Consultant: Container Management</t>
  </si>
  <si>
    <t>23-Dec-2020, Alexander Efimkin, alexander.efimkin@yandex.ru</t>
  </si>
  <si>
    <t>National Consultant(s) – Inventory, EA/ EMP Development, Safeguarding and Disposal of
Pesticide Stocks</t>
  </si>
  <si>
    <t>2022-2024: EcoForum, EcoMuseum, Human Health Institute, Kazakhstan
National Team Leaders</t>
  </si>
  <si>
    <t>National Consultant – Soil Decontamination</t>
  </si>
  <si>
    <t>Local NGO or company for container management pilot</t>
  </si>
  <si>
    <t>Kyrgyzstan: 2024/2024, Agri Union, Bishkek
Kazakhstan: 2024, Assel Shahanova, a_shakhanova123@mail.ru</t>
  </si>
  <si>
    <t>Local NGOs for awareness raising</t>
  </si>
  <si>
    <t>Kazakhstan + Regional: 2023-2025, Centre “Cooperation for Sustainable Development”, Almaty, Kazakhstan
Tajikistan; 2022-2025, Peshsaf, Dushanbe</t>
  </si>
  <si>
    <t>International Consultant - Pesticides Legislation</t>
  </si>
  <si>
    <t>30-Jul-2020, Irina Kireeva, kireevadudley@gmail.com</t>
  </si>
  <si>
    <t>International Consultant: Pesticide Management &amp; Exposure</t>
  </si>
  <si>
    <t>National consultant: Component 2 Team Leader</t>
  </si>
  <si>
    <t>National Consultants – Legislation Review (3 countries)</t>
  </si>
  <si>
    <t>Azerbaijan; 03-Dec-2019, Shamil Huseynov shh_azinas@yahoo.com
15-Jul-2024, Sabit Abdullayev, sabit.abdullayev@gmail.com
Kazakhstan:16-Jun-2022, Aigerim Daumenova, daumenova2014@gmail.com
26-May-2025, Aliya Yerdvaliyeva, aliya.yerdvaliyeva@fao.org
Kyrgyzstan; 19-Dec-2019, Oleg Pecheniuk, op_67@mail.ru
14-Feb-2025, Almaz Davletov, almaz.davletov@multi-s.com
Tajikistan: 10-Dec-2020, Azamat Pulatov, azamat011985@mail.ru</t>
  </si>
  <si>
    <t>National Consultants: Pesticide registration, labeling and operator exposure) – TUR, TAJ,</t>
  </si>
  <si>
    <t>National Consultant – Pesticide Application Expert in TURKEY</t>
  </si>
  <si>
    <t>Contract: - Analysis of exposure monitoring (TUR)</t>
  </si>
  <si>
    <t>Contract: Translation and publication of guidance and toolkits</t>
  </si>
  <si>
    <t xml:space="preserve">2021-2022, Association of Ecological Agriculture Organization
(Ekolojik Tarim Organizasyonu Dernegi)
</t>
  </si>
  <si>
    <t>International Consultant: IPM Specialist</t>
  </si>
  <si>
    <t>01-Oct-2019, Zsuzsanna Keresztes, zsuzsanna,keresztes@fao.org
25-Oct-2023, Jozsef Kiss, jozsef.kiss@uni-mate.hu</t>
  </si>
  <si>
    <t>National Consultant: Component 3 Team Leader</t>
  </si>
  <si>
    <t>National Consultant: IPM awareness raising – NGO, KYR, KAZ</t>
  </si>
  <si>
    <t xml:space="preserve">Azerbaijan;11-Apr-2023, Nizami Kazimov, nizami.kazimov@agrodairy.az
Kazakhstan: 2023-2025, Kazakh Research Institute of Plant Protection and Quarantine named after Zh. Zhiyembayev
Kyrgyzstan; 2020-2022 Kyrgyz National Agrarian University
Association for development of Agroindustrial Complex
Türkiye: 2020-2025, Isparta Fruit Research Institute MAREM,
ismailkaraca@isparta.edu.tr
2020, Ankara Provincial Directorate
2021, Isparta Young Businesspeople Association
</t>
  </si>
  <si>
    <t>National Consultant: Statistician</t>
  </si>
  <si>
    <t>Evaluation done by institutions in previous row</t>
  </si>
  <si>
    <t>Contract: Implementing Partner for Pest Monitoring (3 contracts in 3 countries, Output 3.1)</t>
  </si>
  <si>
    <t>Contract: Implementing Partner for IPM demonstration in Kazakhstan and Kyrgyz Republic
(Output 3.2)</t>
  </si>
  <si>
    <t>Contract: Implementing Partner for Cost Benefits Comparative Study (PANUK-Output 3.3)</t>
  </si>
  <si>
    <t>International Consultant on contaminated soil and landfill management</t>
  </si>
  <si>
    <t>21-Jun-2022, Boudewijn Fokke, boudewijn.fokke@gmail.com</t>
  </si>
  <si>
    <t>Pesticide Exposure Assessment</t>
  </si>
  <si>
    <t>2023-2024, PAN UK, sheila@pan-uk.org</t>
  </si>
  <si>
    <t>Pesticide Poisoning Diagnosis and Treatment</t>
  </si>
  <si>
    <t>2024, Biocidal Occupational and Environmental Health Association
(Biyosidal Is ve Cevre Sagligi Dernegi)</t>
  </si>
  <si>
    <t>Organic Schoolgarden Establishment</t>
  </si>
  <si>
    <t>2022-2023, Social-Ecology Center “EkoSfera”, Baku, Azerbaijan
2022-2023, Vladimir Shevtsov, shevtsov@greencross.by</t>
  </si>
  <si>
    <t>Bio- and phyto-remediation trials</t>
  </si>
  <si>
    <t>Kazakhstan: 2023-2025, Republican State Enterprise with Right for Economic Management "Institute of Plant Biology and Biotechnology" of the Committee of Science of the Ministry of Education and Science of the Republic of Kazakhstan Kyrgyzstan: 2021-2024, Turkish-Kyrgyz Manas University, Bishkek, tdoolotkeldieva@gmail.com</t>
  </si>
  <si>
    <t>International Consultant on pesticide registration</t>
  </si>
  <si>
    <t>Türkiye: 2024-2025, Meltem Büyükyavuz, berfin-ozan@hotmail.com
2023-2025, Cem Erdogan, cem.erdogan@fao.org
2023-2024, Diana Gurzadyan, dingur99@yahoo.com</t>
  </si>
  <si>
    <t>Meltem worked for AZE, Cem worked for AZE and KGZ and TJK, Diana for KGZ</t>
  </si>
  <si>
    <t>National Consultant on better spraying practices</t>
  </si>
  <si>
    <t>Türkiye: 2025,
Abdullah Golpinar, NC on Machinery Tools Application
Bayram Kerimoglu, NC on CMS
Osman Ari, NC on Better Spraying Practices &amp; Safety Measures</t>
  </si>
  <si>
    <t>International Consultant on gender-disaggregated pesticide use</t>
  </si>
  <si>
    <t>2020-2021, Zsofia Bossanyi</t>
  </si>
  <si>
    <t>National Consultant on Environmental Impact Assessment</t>
  </si>
  <si>
    <t>12-Mar-2024, Taisia Neronova, neronova@rambler.ru</t>
  </si>
  <si>
    <t>International Consultant on HHP assessment</t>
  </si>
  <si>
    <t>2023-2024, Alejandra Loayza, ale_zurda@hotmail.com</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</si>
  <si>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</si>
  <si>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</si>
  <si>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</si>
  <si>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</si>
  <si>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</si>
  <si>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</si>
  <si>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</si>
  <si>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</si>
  <si>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</si>
  <si>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</si>
  <si>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</si>
  <si>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</si>
  <si>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</si>
  <si>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</si>
  <si>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</si>
  <si>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</si>
  <si>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</si>
  <si>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</si>
  <si>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</si>
  <si>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</si>
  <si>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</si>
  <si>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</si>
  <si>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</si>
  <si>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</si>
  <si>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</si>
  <si>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</si>
  <si>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</si>
  <si>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</si>
  <si>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</si>
  <si>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</si>
  <si>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</si>
  <si>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</si>
  <si>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</si>
  <si>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</si>
  <si>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</si>
  <si>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</si>
  <si>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</si>
  <si>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</si>
  <si>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</si>
  <si>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</si>
  <si>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</si>
  <si>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</si>
  <si>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</si>
  <si>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</si>
  <si>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</si>
  <si>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</si>
  <si>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</si>
  <si>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</si>
  <si>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</si>
  <si>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</si>
  <si>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</si>
  <si>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</si>
  <si>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</si>
  <si>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</si>
  <si>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</si>
  <si>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</si>
  <si>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</si>
  <si>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</si>
  <si>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</si>
  <si>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</si>
  <si>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</si>
  <si>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</si>
  <si>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</si>
  <si>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</si>
  <si>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</si>
  <si>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</si>
  <si>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</si>
  <si>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</si>
  <si>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</si>
  <si>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</si>
  <si>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</si>
  <si>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</si>
  <si>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</si>
  <si>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</si>
  <si>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</si>
  <si>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</si>
  <si>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</si>
  <si>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</si>
  <si>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</si>
  <si>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</si>
  <si>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</si>
  <si>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</si>
  <si>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</si>
  <si>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</si>
  <si>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</si>
  <si>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</si>
  <si>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</si>
  <si>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</si>
  <si>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</si>
  <si>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</si>
  <si>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</si>
  <si>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</si>
  <si>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</si>
  <si>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</si>
  <si>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</si>
  <si>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</si>
  <si>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</si>
  <si>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</si>
  <si>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</si>
  <si>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</si>
  <si>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</si>
  <si>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</si>
  <si>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</si>
  <si>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</si>
  <si>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</si>
  <si>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</si>
  <si>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</si>
  <si>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</si>
  <si>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</si>
  <si>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</si>
  <si>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</si>
  <si>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</si>
  <si>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</si>
  <si>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</si>
  <si>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</si>
  <si>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</si>
  <si>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</si>
  <si>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</si>
  <si>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</si>
  <si>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</si>
  <si>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</si>
  <si>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</si>
  <si>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</si>
  <si>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</si>
  <si>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</si>
  <si>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</si>
  <si>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</si>
  <si>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</si>
  <si>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</si>
  <si>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</si>
  <si>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</si>
  <si>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</si>
  <si>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</si>
  <si>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</si>
  <si>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</si>
  <si>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</si>
  <si>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</si>
  <si>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</si>
  <si>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</si>
  <si>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</si>
  <si>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</si>
  <si>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</si>
  <si>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</si>
  <si>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</si>
  <si>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</si>
  <si>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</si>
  <si>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</si>
  <si>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</si>
  <si>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</si>
  <si>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</si>
  <si>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</si>
  <si>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</si>
  <si>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</si>
  <si>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</si>
  <si>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</si>
  <si>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</si>
  <si>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</si>
  <si>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</si>
  <si>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</si>
  <si>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</si>
  <si>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</si>
  <si>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</si>
  <si>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</si>
  <si>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</si>
  <si>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</si>
  <si>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</si>
  <si>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</si>
  <si>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</si>
  <si>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</si>
  <si>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</si>
  <si>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</si>
  <si>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</si>
  <si>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</si>
  <si>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</si>
  <si>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</si>
  <si>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</si>
  <si>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</si>
  <si>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</si>
  <si>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</si>
  <si>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</si>
  <si>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</si>
  <si>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</si>
  <si>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</si>
  <si>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</si>
  <si>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</si>
  <si>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</si>
  <si>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</si>
  <si>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</si>
  <si>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</si>
  <si>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</si>
  <si>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</si>
  <si>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</si>
  <si>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</si>
  <si>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</si>
  <si>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</si>
  <si>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</si>
  <si>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</si>
  <si>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</si>
  <si>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</si>
  <si>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</si>
  <si>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</si>
  <si>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</si>
  <si>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</si>
  <si>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</si>
  <si>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</si>
  <si>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</si>
  <si>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</si>
  <si>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</si>
  <si>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</si>
  <si>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</si>
  <si>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</si>
  <si>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</si>
  <si>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</si>
  <si>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</si>
  <si>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</si>
  <si>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</si>
  <si>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</si>
  <si>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</si>
  <si>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</si>
  <si>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</si>
  <si>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</si>
  <si>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</si>
  <si>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</si>
  <si>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</si>
  <si>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</si>
  <si>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</si>
  <si>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</si>
  <si>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</si>
  <si>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</si>
  <si>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</si>
  <si>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</si>
  <si>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</si>
  <si>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</si>
  <si>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</si>
  <si>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</si>
  <si>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</si>
  <si>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</si>
  <si>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</si>
  <si>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</si>
  <si>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</si>
  <si>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</si>
  <si>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</si>
  <si>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</si>
  <si>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</si>
  <si>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</si>
  <si>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</si>
  <si>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</si>
  <si>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</si>
  <si>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</si>
  <si>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</si>
  <si>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</si>
  <si>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</si>
  <si>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</si>
  <si>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</si>
  <si>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</si>
  <si>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</si>
  <si>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</si>
  <si>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</si>
  <si>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</si>
  <si>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</si>
  <si>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</si>
  <si>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</si>
  <si>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</si>
  <si>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</si>
  <si>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</si>
  <si>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</si>
  <si>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</si>
  <si>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</si>
  <si>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</si>
  <si>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</si>
  <si>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</si>
  <si>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</si>
  <si>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</si>
  <si>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</si>
  <si>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</si>
  <si>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</si>
  <si>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</si>
  <si>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</si>
  <si>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</si>
  <si>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</si>
  <si>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</si>
  <si>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</si>
  <si>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</si>
  <si>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</si>
  <si>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</si>
  <si>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</si>
  <si>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</si>
  <si>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</si>
  <si>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</si>
  <si>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</si>
  <si>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Region:</t>
  </si>
  <si>
    <t>Project or Development Objective</t>
  </si>
  <si>
    <t>Outcomes</t>
  </si>
  <si>
    <t>Outcome indicators</t>
  </si>
  <si>
    <t>Baseline</t>
  </si>
  <si>
    <t>Mid-term Target</t>
  </si>
  <si>
    <t>End-of-project Target</t>
  </si>
  <si>
    <t>Cumulative progress level at 30 June 2025</t>
  </si>
  <si>
    <t>% of cumulative progress</t>
  </si>
  <si>
    <t>Progress rating</t>
  </si>
  <si>
    <t>Outcome 1: 900 tonnes of POPs and obsolete pesticides are disposed of in an environmentally sound manner; and risks from obsolete stocks, contaminated sites and empty pesticide containers are further quantified and reduced</t>
  </si>
  <si>
    <t>a) Technical capacity available for environmentally sound disposal options for POPs and other hazardous wastes in the Central Asian region</t>
  </si>
  <si>
    <t>No environmentally sound disposal option existing due to inability to export wastes because of transit restrictions. Alternatives in the region need to be evaluated: CKT, SCWO, HTI to be built/upgraded.</t>
  </si>
  <si>
    <t>Year 1: Follow up investigation on the feasibility of POPs pesticides disposal in AZE, TJK and TUR completed Political advocacy on lifting of export ban organized                         Year 2: Disposal strategy (new technology in the region or export) agreed</t>
  </si>
  <si>
    <t>Year 3: Test destruction in new regional facility completed</t>
  </si>
  <si>
    <t>b) 900 tonnes of POPs and other obsolete pesticides safeguarded and disposed of</t>
  </si>
  <si>
    <t>TUR: 1’239 tonnes of waste safeguarded</t>
  </si>
  <si>
    <t>Year 1: National inventories updated and validated in AZE, KAZ, and TJK Year 2: Risk reduction and disposal strategies for obsolete stocks adopted in AZE, KAZ and TJK and start of implementation</t>
  </si>
  <si>
    <t>Year 3: Inventoried stocks safeguarded in AZE, KGZ, and TJK (if disposal options in KGZ and TJK available). Start of disposal in AZE (KGZ and TJK) Year 4: Disposal of min. 900 MT completed in AZE (KGZ and TJK)</t>
  </si>
  <si>
    <t>c) % of populations engaging in high risk behaviours that expose them to sources of obsolete pesticides</t>
  </si>
  <si>
    <t>Communication strategies in KGZ have identified exposure routes from stockpile sites in communities through children’s behaviours and illegal excavation of products. Similar and other exposure routes have not been formally documented or quantified in any country</t>
  </si>
  <si>
    <t>Year 1: KAP survey to describe behaviours and set baseline % of respondents Year 2-3: Communication activities designed and implemented in 3 countries</t>
  </si>
  <si>
    <t>Year 4: KAP survey indicates declines of 30-50 % in high risk behaviours compared to 1st KAP</t>
  </si>
  <si>
    <t>Outcome 2: Regulatory and institutional framework for pesticide management strengthened in five countries</t>
  </si>
  <si>
    <t>a) National legislations comply with international standards in AZE, KGZ, and TJK</t>
  </si>
  <si>
    <t>Legal assessments conducted for AZE, KGZ and TJK have identified specific gaps in the existing laws, and recommend development of secondary legislatio</t>
  </si>
  <si>
    <t>Year 2: Draft revised and harmonized pesticide legislation in AZE, KGZ and TJK</t>
  </si>
  <si>
    <t>Year 3: Drafts consulted and approved by stakeholders for presentation to government for adoption</t>
  </si>
  <si>
    <t>b) Data requirements for pesticide registration are more comprehensive</t>
  </si>
  <si>
    <t>Registration of pesticides is possible in all countries without the full data requirements set out in the Code of Conduct and FAO/WHO specifications</t>
  </si>
  <si>
    <t>Year 1: Training provided and manuals and guidance translated and publishe</t>
  </si>
  <si>
    <t>Year 4: Labelling and packaging requirements; operator exposure data; pesticide specification data all required for dossiers</t>
  </si>
  <si>
    <t>Output 2.2: Registration procedures + Output 2.3: Field data on PPE use and spraying operations
• A regional report on the gender, socio-economic and health dimensions of pesticide use and management in Central Asia and Türkiye was developed. The report includes data on current spraying practices in various agricultural sectors and countries and shows that in general women have less access to information on safe spraying practices and on PPE selection and use.
• In Kazakhstan, a 2023 report with results from assessments of the use of PPE and spraying systems revealed that many farmers lack sufficient knowledge on proper use of spraying devices, and often necessary components are not readily available. There is a significant knowledge gap in calculating the correct spray volume in function of specific crop ages, accurately calibrating equipment, and using label recommendations for chemical amounts, spray intervals, re-application intervals, and pre-harvest intervals. Many farmers also do not understand the dangers of pesticides to their own and their families' health, nor the importance of using appropriate personal protective equipment (PPE).
• In another regional activity, a focus in 2H/2023 was creating understanding on the importance of comprehensive life-cycle management (LCM) of pesticides to reduce pesticide exposure and use levels and developing for the four CA countries LCM road maps with short-, mid- and long-term priorities and targets. During a regional LCM workshop in Baku on 18-19 September 2023, country representatives were introduced to the approaches as promoted by the FAO/WHO International Code of Conduct (CoC) on Pesticide Management. In country working groups, participants then could define gaps compared to the CoC and obstacles to overcome. First drafts of national LCM road maps were developed based on workshop inputs and presented for further comments in national workshops in TJK (24 November 2023) and KAZ (28 November 2023).
- Kazakhstan, Kyrgyzstan, Tajikistan: An exposure assessment study based on interviews with farmers in all three countries was undertaken. The results were presented at three national workshops in November 2023. In line with global levels, about 30-40 % of pesticide users suffer from exposure. The study also shows how farmers deal with empty pesticide containers in absence of a collection system. The study data allow to develop trainings and activities targeting the most affected groups. The exposure assessment study was repeated more targeted on high risk areas in late 2024. A larger number of interviews were held in the cropping systems and geographical areas which had been found in the initial study as being the highest risk areas along with awareness raising meetings on pesticide hazards with vulnerable groups from the same areas (see output 1.6 above). The study confirmed the high levels of pesticide exposure incidence found in the phase 1 study and provided more information on which to base future interventions.
• Kazakhstan, Kyrgyzstan, Tajikistan: During the first phase exposure assessment study, governments asked for a targeted training for medical staff (doctors and nurses) on pesticide poisoning, its diagnosis and treatment. Three national trainings were held in the period between 25 November – 5 December 2024. The trainings were attended by 53 medical staff (35 female, 18 male) in Kazakhstan, 56 (30 female, 26 male) in Tajikistan, and 29 (22 female, 7 male) in Kyrgyzstan. In meetings with the MoHs in the three countries, the establishment of national poisoning centres was discussed. Participants in all three countries emphasised that the training contents was up-to-date and practical, and asked for the training to be repeated in more detail and for a longer period of time. The training materials have been further updated and will become available as FAO publications.
• Kyrgyzstan: The development of an electronic registration is coming to its end. The system is based initially on the current Locust PMS but has substantially evolved from that. Weekly development calls are held between the project team, the FAO CSI team and the recipient government entities. It is planned that the system will be installed in September 2025 at MoA together with trainings for the future operators.
• Registration lists of all five project countries were reviewed against the eight FAO/WHO criteria defining Highly Hazardous Pesticides (HHP). In each country, active ingredients qualifying as HHPs are still in use. In a follow-on step, the initial draft of a HHP Risk Reduction Plan was developed for Tajikistan and alternatives to two Active Ingredients (alpha cypermethrin used for controlling aphids in cotton, thiacloprid used against chewing insects on apples) were identified for all project countries.
• Azerbaijan/Türkiye: AZE/TUR: A study tour was organised in January 2023 for an Azerbaijani delegation to study the Turkish pesticide registration system and associated QR-code system to track pesticide containers from import/production to the end user. This was followed up by a second visit in September 2023 to further discuss cooperation and activities to be undertaken. 2024 has seen a regular exchange between the two countries. In December 2024, two FAO ICs visited Azerbaijan to discuss with various ministries the current Azerbaijani registration system and define gaps and develop a roadmap for further developing the current system. This was followed by an online training on pesticide registration, traceability, dossier evaluation, and market control on 4-7 February 2025 (total 50 participants; 30 women and 20 men). Based on the trainings, a report for recommendations on further development of the Azerbaijani pesticide LCM system was developed.
• Kazakhstan: A training was held on PPE use and correct pesticide spraying on 30 March 2023. In addition, two reports providing an overview on current PPE use, pesticide use, and pesticide application trainings in Kazakhstan were developed. Another six trainings on IPM, sprayer calibration and triple rinsing of pesticide containers were held in the period 27 May – 18 July 2024 (154 farmers, of which 75 women) (see also 1.5 above).
• Twelve handbooks and guidelines related to agricultural practices relying on less and less dangerous pesticides were prepared; with some developed originally by the project and some translated into Turkish, Russian, and/or Azerbaijani (for accessing the materials, visit the project website https://www.fao.org/in-action/pesticides-central-asia/resources/publications/en).
• Türkiye: Procurement of a post-sales inspection system for pesticide spraying equipment was held. The system will be delivered to three pilot areas in 3Q/2025 and based on the experience with the pilot systems, MoAF foresees replication across all agricultural regions.
• Regional: A regional video covering the various elements of pesticide lifecycle management including obsolete pesticide management, pesticide risks, regional issue and FAO’s interventions is under development (see 4.2 below).</t>
  </si>
  <si>
    <t>Outcome 3: Farmers will use IPM alternatives to Highly Hazardous Pesticides (HHP), and reduce pesticide application frequencie</t>
  </si>
  <si>
    <t>a) Reduction in pesticide application frequency in four countries</t>
  </si>
  <si>
    <t>Conventional pesticide applications do not consider pest pressures Alternatives are not widely known so the only option considered is often pesticides</t>
  </si>
  <si>
    <t>Year 1: Data collected on conventional pesticide application rates Year 2 - 3: Monitoring of pesticide use in target sites in all countries</t>
  </si>
  <si>
    <t>Year 4: 20 % reduction in pesticide application compared to conventional approach; reported to policy makers</t>
  </si>
  <si>
    <t>Output 3.2: IPM trials
Azerbaijan:
• An IPM baseline assessment was undertaken, IPM practices introduced in 2022 in vegetable growing, technical guidelines developed. Harvest yield were evaluated in trial fields and showed to be highest in IPM fields.
• Work showed that basic concepts of IPM need to be strengthened. Hence, a national IPM workshop was held in February 2024 to define gaps, followed by the development of a Capacity Enhancement Plan for relevant stakeholders and of an IPM NAP. Also, IPM trials 2024 and 2025 on three fields for sunflower, tomato and apple in the Ganja and Samukh regions are underway. Trainings for local facilitators on the implementation of Integrated Pest Management (IPM) activities were held in June 2024 in Azerbaijan. The sessions took place at different locations: at the Sunflower IPM demo plot in Samukh rayon (11 June 2024), at the Tomato/Cucumber IPM demo plot of the Agrarian State University in Ganja (14 June 2024), and at the Apple IPM demo plot of the Agrarian State University in Ganja (18 June 2024). The final report summarising the results and conclusions of the two-season trial is not yet available. In parallel to the IPM trials a series of trainings in 6 rayons with 1’500 farmers, including 30 % women and youth, about proper pesticide application and triple rinsing of pesticide containers was tendered. The trainings are currently in the midst of implementation
• To promote an understanding among the younger generation on the risks of pesticide use and available alternatives, Organic School Garden work was implemented at four schools in summer 2023. In addition, an extra school curriculum programme on organic school garden was developed and incorporated into the formal education programme.
• At the request of the Agrarian Service Agency (MoA), an assessment of the biological laboratory for research and production of biological control agents in Baku was undertaken in February 2024. The current human capacity and infrastructure to produce two new biological agents (Bracon Hebetor, Chrysopa carnea) was evaluated. In a next step, a partnership with a similar laboratory in Kazakhstan (the former Soviet Centre of Excellence with 65 years of experience in biological plant control and also SP for the KAZ IPM trials) was established. An exchange visit and training session took place 10-11 February 2025 (total 14 participants; women -5; men-9) to share skills necessary for the establishment of mobile laboratories for the diagnosis and identification of harmful organisms in agricultural fields, develop capacity for the production and application of biological plant protection agents, to promote IPM techniques, and to foster cross-border cooperation for pest management, especially for invasive species. Additionally, a list of equipment upgrades was developed and will now be tendered for procurement in second half of 2025.
• To promote sustainable agriculture practices and reduce reliance on chemical pesticides, a National Action Plan for alternatives to pesticides and development of sustainable agriculture and its implementation was developed and submitted to ASA’s IPM Department. Currently, a complementing IPM State Programme is drafted, which will also be submitted to ASA.
Kazakhstan:
• IPM field trials started in 2023 in Almaty oblast in cabbage, tomato and apple and are extended into a second season in 2024. Trials include the use of different biological and chemical protection tools like Malesa traps for insect biodiversity monitoring, hanging of pheromone traps and rods, and implementation of a weather station for disease forecast. Initial results are promising, showing a reduction of pesticide use in the orchards by 70 %. Proper preparation and planting of seedlings including the use of bio-stimulants in the soil reduces the number of treatments during the growing season by 25 % in tomato and 40 % in cabbage. This approach, combined with the use of low-toxicity chemical pesticides only when necessary and the incorporation of biological control methods, underscores a shift towards more sustainable pest management practices. Furthermore, optimizing conditions for plant growth through careful planning of planting and fertilization also contributes to better pest/disease control.
• Various trainings on IPM and better spraying practices were organised for farmers and students associated to the IPM trials:
- Field Days for the "Demonstration of IPM in apple, tomato and cabbage trials" were conducted on 5-6 September 2023 in Almaty oblast, Enbekshikazakh region, with 25 participants attending.
- A “Discussion of pesticide life cycle management” took place in the frame of a national workshop in Astana on 28 November 2023. The audience was predominantly male, with many being managers of their organisations. In total, 33 participants attended.
- An "Online Meeting to Discuss Pesticide Container Disposal and Safe Alternatives to Highly Hazardous Pesticides" was conducted on 26 January 2024, with 175 people participating in total.
- An IPM Field Day was held in the frame of the Regional Project Steering Committee on 17 April 2024 with participation of international participants from Azerbaijan, Kyrgyzstan, Tajikistan, Türkiye. In total, 50 participants attended.
- A Training for Farmers on the reduction of pesticide use and related risks as well as on triple rinsing of empty pesticide containers was conducted on 27-28 May 2024 in Almaty (50 % women participation). Five more similar trainings will be held in early July 2024 in various villages across Kazakhstan. Total participant 154, Female-75, Male-79. In trainings on IPM for farmers "Consultant on Gender and Socio-Economic Aspects conducted a gender session for project beneficiaries on IPM"
- To scale up farmer level knowledge on IPM, two IPM trainings were held in April and June 2025 in Baiseit village (according to gender gap Male-45, Female-2 participated) The trainings aimed at 1) Improving pesticide selection and application, ensuring farmers can distinguish between pesticides that align with IPM principles and those that disrupt ecological balance or pose environmental risks, 2) Enhancing weather-based decision-making by building farmers' ability to assess weather conditions and their impact on pest and disease management, 3) Developing effective monitoring and sampling techniques by showing farmers on how to use pheromone traps and other methods to accurately assess pest and disease pressure in real time, 4) Understanding economic damage thresholds, thus promoting smarter pest control decisions based on economic damage assessments, reducing unnecessary pesticide use while improving worker safety and cost efficiency, and 5) Strengthening farmer networks and communication, encouraging information sharing and collaboration through farmer groups, including digital platforms such as WhatsApp, to exchange knowledge and best practices. The training were attended by 2 female and 45 male farmers.
• A National Action Plan for promotion of alternatives to HHPs was developed in 2023 and cleared in 2024. A national validation workshop was held 30/31 January 2025, combined with a visit to the 2023-2024 IPM tria fields in Baiseit village.
Kyrgyzstan:
• IPM trials were undertaken in the period 2020-2022 (three seasons) in five key crops (corn, potato, sugar beet, wheat, kidney beans) on an area of 1.5 ha in the village of Studencheskoye (Sokuluk district) near Bishkek. 78 students from the Kyrgyz National Agrarian University (KNAU) participated in the field trials and learned IPM work on-the-job. The economic analysis of the comparison trials showed that traditional practices and IPM generated very comparable yields and profit margins, but IPM with less negative impacts due to reduced pesticide use.
• Fertiliser trials showed a differentiated picture: Largest yield of beans and corn was obtained with one and a half norm of potassium and the use of 150 mg of organic fertilizer. For potatoes, highest yield was received with a double norm of potassium together with 200 mg of organic fertilizer.
• Together with the field trials, KNAU also developed an IPM training curriculum for five crops (in Kyrgyz).
• A national concept on promotion of rational use and reduction of pesticides and mineral fertilizers as well as promotion of alternatives to pesticides was drafted (National IPM Action Plan). The document resulted from a series of five working group meetings followed by two public round-tables. The feedback received was integrated into the final draft of the National IPM Action Plan. The plan was submitted in 2022 to the government for comment and consideration.
• As a further element to improve agricultural practices and reduce pesticide use, work was undertaken in 2023 to strengthen knowledge and capacities of agronomists on 1) reducing pesticides use by proper application as well as on 2) pest surveillance to enhance evidence-based decision-making processes on plant protection based on Integrated Pest Management. The trainings cover Control measures for pests, diseases and weeds; Integrated plant protection; Preparation, application and storage of pesticides; Monitoring of pests, diseases and weeds; External plant quarantine; and Internal Plant Quarantine. A total of 32 days of trainings were provided from May-November 2023 to 560 agricultural experts in seven Oblasts. The trainings covered Control measures for pests, diseases and weeds; Integrated plant protection; Preparation, application and storage of pesticides; Monitoring of pests, diseases and weeds; External plant quarantine; and Internal Plant Quarantine. The trainings were ongoing in the first half of 2025 with specialists from district departments of agricultural development and local government bodies as well as 107 regional employees of DCPPQ. The trainees were formed into 45 groups across the country (8-10 agronomists in each group, a total of 400 agronomists), which were then trained during the entire growing season from March 2025 to July 2025.
• To scale up IPM use nationally and thus contribute to pesticide use reduction, the approaches developed during the prior IPM trials with the Kyrgyz National Agrarian University were replicated with private companies.
Tajikistan:
• A potato seed bank based on IPM principles was developed in Tajikistan in 2020-2021. Average potato yield per hectare is 25 % higher in IPM fields and selected potatoes more resistant to potato late blight disease;
• Trainings were conducted on “Integrated Pest Management (IPM) against apricot pests and diseases” (94 participants), “Integrated Pest Management (IPM) against potato pests and diseases” (82 participants), “Integrated Pest Management (IPM) against tomato pests and diseases” (105 participants).
• Five Farmer Field Days on “Integrated Pest Management (IPM) against apricot, tomato and potato pests and diseases” (total 209 participants).
• In September 2024, day-long training sessions on "Integrated Pest Management (IPM) for Tomatoes: Protecting Against Pests and Diseases" were organised and conducted across three targeted regions: Khatlon, Sugd, and Districts of Republican Subordination (total of 102 participants).
• In September 2024, day-long training sessions on “Integrated Pest Management (IPM) for Potato Pest and Disease Control” were organised and conducted in the same three regions (105 participants).
• IPM trials in tomato, potato and apricot were undertaken in agricultural season 2023 and 2024. Illustrated manuals (brochures) on “Tomato pests in Tajikistan and methods of their control” and “Potato pests in Tajikistan and methods of their control” were developed in Tajik for distribution to key project beneficiaries (2 x 500=1000 copies).The trial results are currently evaluated and will become available in later 2025.
• Development of a National IPM Action Plan based on the trial results will be finalised in later 2025.
Türkiye:
• Five seasons of IPM trials on codling moth control were undertaken in apple orchards (2020-2024), complemented in 2023-2024 by a holistic approach balancing control of the most important apple pests with minimum pesticide use. By 2024, many local farmers had adopted the technique themselves and were covering costs themselves. On average, pesticide use against codling moth could be reduced by 70 %, in the orchards of two champion farmers no codling moth adults could be detected, despite that the two farmers were not using any control methods besides pheromone dispensers. Economic analysis shows that costs for the IPM and conventional approach are comparable; less labour is involved in the IPM approach; products can be obtained with no residue risks; and pheromone dispensers do not build a harmful legacy for the future by damaging the environment or building up pesticide resistance. The final report summarising the results from the coddling moth trials 2020-2024 and the comprehensive control of five apple pests has been developed.
- In the first year (2020), trials were conducted in the Isparta Fruit Research Institute’s orchards to compare IPM, conventional and organic productions based on residue analysis and damage inspections. A five-day online training of trainers was held for 110 extension specialists to discuss IPM methods for controlling the main plant pests and diseases in Ankara. A ‘Manual for Trainers on Integrated Pest Management in Apple Production’ was developed and 35 extension specialists were trained on IPM. 8 leaflets were prepared and printed on different subjects like IPM basics, IPM in codling moth, IPM in apple scab and organic production, empty container management and so on. 200 fruit producers participated in an outdoor training/visit programme and two large meetings were conducted to inform 66 local producers about the results of the trials.
- In the second year (2021), the trials were expanded to 70 ha of apple orchards tended by 30 beneficiary farmers in Isparta, They were supported by season-long trainings. Another 80 local producers were informed on IPM in apple production. In June 2021, a training of trainers on increasing marketability of low-input apple product was held in Isparta for 40 representatives of local stakeholders.
- The third season (2022) involved 46 new beneficiary apple producers with almost 90 ha of apple orchards. 90 000 pheromone dispensers were distributed. In addition, 300 delta-type pheromone traps were distributed for monitoring codling moth populations. Continuous trainings on IPM and regular monitoring visits to the orchards were implemented. 120 local producers were trained during field days on IPM and results and experience were shared to further promote IPM. Besides this, a second training of trainers and a farmers’ training on how to enhance marketability for low-input apple production were conducted in order to increase competitiveness. The 2022 data confirmed the prior year results that with the use of pheromone traps the use of pesticides could be reduced on average by more than 70 %, with some farmers not applying pesticides at all. Due to the very dry weather in 2022, apple scab infections remained at a low level. Nevertheless, initial results showed that the use of alternative control methods could reduce pesticide use by 22-40 % compared to regional conventional production. An economic analysis showed that costs for the IPM and conventional approach are comparable, however, less labour is involved in the IPM approach, products can be obtained with no residue risks, and pheromone dispensers do not build a harmful legacy for the future by damaging the environment or building up pesticide resistance.
- Trainings were continued in 2023, this time involving also apple producers from a wider neighbouring region. Field visits were organised throughout the 2023 apple producing season for at least 60 farmers, apple producers, extension service providers and media from other regions where apple production is intensive, namely Denizli (Çivril), Konya (Karaman) and Antalya (Elmalı) provinces. The visits are to introduce and promote the results of IPM apple production and related environmental and economic benefits. In addition, field visits are organised for local 20 beneficiary farmers. A new leaflet on Apple 
Scab Disease Control was prepared and 
printed (500 copies) for the meetings. A meeting with beneficiary farmers on 14 June 2023 showed that they are actively up-taking the IPM practices and paying for the pheromone dispensers themselves, not the least because they are aware of the health risks related to pesticide use; but also because pheromone dispensers can be hung by women farmers, unlike pesticide spraying, which is done mainly by men, and pheromone dispensers work efficiently also in high trees, where it is difficult to apply pesticides.
- Trials with pheromone dispensers were continued in 2024, albeit on a reduced level as many local farmers had adopted the technique themselves by now. Studies in the orchards of two champion farmers did not show any codling moth adults, despite that the two farmers were not using any control methods besides pheromone dispensers.
• The evaluation of the 2020-2022 data showed that the reduced use of pesticides for codling moth control, however, led to an increase of other apple pests. In response, the SP is to develop in 2023/2024 a holistic approach balancing control of five most important apple pests and diseases with minimum pesticide use. The tests included besides further application of 1’200 pheromone sticks to prevent mating of codling moth also the use of biological control agents (Chilocorus bipustulatus and Neoseiulus californicus) to control San Jose Scale (Quadraspidiotus perniciosus), two-spotted spider mite (Tetranychus urticae) and European red mite (Panonychus ulmi, added in 2024). Chilocorus bipustulatus is supplied by the SP, while Neoseiulus californicus (750,000 beneficial insects) is purchased from a commercial company. For apple scab control, disease rates are determined by observing the symptoms resulting from the first infections in this period, and necessary control practices using a 2,000 l-atomiser are implemented taking into account the meteorological conditions and the phenology of the trees.
• A meeting with beneficiary farmers on 14 June 2023 showed that they are actively up-taking the IPM practices and paying for the pheromone dispensers themselves, not the least because they are aware of the health risks related to pesticide use; but also because pheromone dispensers can be hung by women farmers, unlike pesticide spraying, which is done mainly by men, and pheromone dispensers work efficiently also in high trees, where it is difficult to apply pesticides. Farmers trainings continued in 2023, this time involving also apple producers from a wider neighbouring region of Türkiye.
• In order to share and raise awareness among producers on the results and to promote IPM in the region, closing events were organized in 2021, 2022 and 2023. Representatives from different stakeholder groups such as apple producers, Isparta Provincial Directorate, Egirdir District Directorate, and the Fruit Research Institute of the Ministry of Agriculture and Forestry actively participated in the events. In addition, field visits were organised throughout the 2023 apple producing season for at least 60 farmers, apple producers, extension service providers and media from other regions where apple production is intensive, namely Denizli (Çivril), Konya (Karaman) and Antalya (Elmalı) provinces. The visits are to introduce and promote the results of IPM apple production and related environmental and economic benefits. In addition, field visits are organisedfor local 20 beneficiary farmers. A new leaflet on Apple Scab Disease Control was prepared and printed (500 copies) for the meetings. Also, a video showing the work with pheromone dispensers in the Isparta apple orchards was developed in 2021 (https://youtu.be/HbfSq6OZ7UA). In addition, during the third Project Steering Committee meeting, project countries representatives visited the IPM trials for knowledge exchange (https://youtube.com/shorts/5S4Y0AcVe-c?si=Dk6sZDRfESUSpBCb).</t>
  </si>
  <si>
    <t>b) Pest and disease prevalence data used to inform extension service advice</t>
  </si>
  <si>
    <t>Pest and disease monitoring is not a standard practice to guide decisions and advice for treatments The availability of advice to farmers is rather low imost countries</t>
  </si>
  <si>
    <t>Year 2: National training of at least 10 extension agents per country</t>
  </si>
  <si>
    <t>Year 3 - 4: pest monitoring data entered in forecasting models and extension advice provided to farmer</t>
  </si>
  <si>
    <t>c) Farmers applying IPM methods and familiar with alternative pest control methods</t>
  </si>
  <si>
    <t>TCP project data on farmer practices in preparation The use of IPM as an alternative to conventional pesticide spraying by farmers is limited or not practised in all countries</t>
  </si>
  <si>
    <t>Year 1 – 2: Continuation of existing TCP FFS and monitoring of trained and untrained farmers</t>
  </si>
  <si>
    <t>Year 3-4: At least 50 % of trained farmers apply IPM in their own fields</t>
  </si>
  <si>
    <t>Outcome 4: Project results are shared between project countries and outside stakeholders</t>
  </si>
  <si>
    <t xml:space="preserve">a) Number of project monitoring reports as per requirements           b) High level commitment from countries to life cycle management        </t>
  </si>
  <si>
    <t>None,                                                 Technical officers promote life cycle management but face weak involvement and support from decision makers</t>
  </si>
  <si>
    <t>Year 1: 1 PIR, 2 progress Year 2: 2 PIR, 4 progress, 1 MTR</t>
  </si>
  <si>
    <t>Year 3: 3 PIR, 6 progress, 1 MTR Year 4: 3 PIR, 7 progress, 1 final report, 1 MTR, 1 Evaluation                    Year 3: High level representatives of all countries attend PSC meetings Year 4: 5 roadmaps for life cycle management published</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</si>
  <si>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</si>
  <si>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</si>
  <si>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</si>
  <si>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</si>
  <si>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</si>
  <si>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</si>
  <si>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</si>
  <si>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</si>
  <si>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</si>
  <si>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</si>
  <si>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 xml:space="preserve">Many tangible results from trials and pilot projects were obtained in 2024/2025. The project progressed not only on “soft” components like trainings but also on highly technical “hard” components. Many of these results will leave a capacity which can be further used beyond the lifetime of this project.
</t>
  </si>
  <si>
    <t xml:space="preserve">Project has made good progress in 2024/2025 in terms of a delivery rate of %90,59 and the updated workplans for the countries targeting to complete all activities during the remaining project period. A last budget revision and extension request is prepared. Project finances are tightly managed by the Operations team to ensure that the project ends within budget. </t>
  </si>
  <si>
    <t xml:space="preserve">The project has made important progress across all components since the last PIR in 2024, leaving tangible results. In Kyrgyzstan, a digital pesticide registration system is introduced, which is crucial to both avoid creation of new stocks of OP and to reduce the risk of pesticide use. Also, a stock of 90 MT was safeguarded. . The Village #1 mini-landfill has been cleaned up,      . Exposure assessment provided a clearer picture where the pesticide hazards are to be addressed, this was accompanied by a training on diagnosis and treatment of pesticide poisoning and And the knowledge sharing process and visibility of the project increased.
</t>
  </si>
  <si>
    <t>The project’s annual progress and work plans were shared with the GEF Operational Focal Points in all participating countries through Project Steering Committee meetings, workshops, conferences, and regular meetings with regional and national project teams. Feedback received from these stakeholders has been positive, and the project team continues to provide regular updates to the national GEF Focal Points to support coordination</t>
  </si>
  <si>
    <t>The project has made progress across all components during this fiscal year, demonstrating effective regional coordination and technical delivery despite the operational challenges. Regional knowledge sharing and capacity-building activities have further supported implementation and visibility. Considering that the project’s end date is approaching, greater focus is now required on the finalization of pending deliverables and ensuring the sustainability of achieved results.</t>
  </si>
  <si>
    <t>Measures to address MS, MU, U and HU ratings on Section 2 above</t>
  </si>
  <si>
    <t>Outcome</t>
  </si>
  <si>
    <t>Action(s) to be taken</t>
  </si>
  <si>
    <t>By whom?</t>
  </si>
  <si>
    <t>By When?</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</si>
  <si>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</si>
  <si>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</si>
  <si>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</si>
  <si>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</si>
  <si>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</si>
  <si>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</si>
  <si>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</si>
  <si>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t>
  </si>
  <si>
    <t>Output 1.1 National Inventory of obsolete pesticides and associated wastes finalized in 3 countries</t>
  </si>
  <si>
    <t>1) Tonnes of identified stocks entered and validated in PSMS
(note: PSMS is defunct since 2017)</t>
  </si>
  <si>
    <t>• Kazakhstan: Numbers from the 2022/2023 inventory have been reviewed and consolidated. The inventory visited in total 964 sites across 15 Oblasts. It identified 168 sites with obsolete pesticides, containing a total of 1 261 m³ of mixed pesticides without packaging, at least 146 728 m³ of contaminated soil, about 81 metric tonnes of solid and 404 litres of liquid obsolete pesticides as well as about 1 500 empty containers needing management. In addition, six burial sites across four Oblasts have been identified; the amount of wastes buried there will only be known after undertaking site-specific investigations.
It must be assumed that the figures above are lower estimates. It is likely that more sites will be identified in future or that existing sites contain larger quantities of materials (e.g., buried pesticides) than estimated during the inventories.
The inventory report also identified the highest risk sites, which should be prioritised for remediation. Finally, it provides recommendations for an effective national approach to manage in a safe manner Kazakhstan’s obsolete pesticide legacy.</t>
  </si>
  <si>
    <t>Output 1.2 Risk reduction and disposal strategy for sound management of obsolete and POPs pesticides completed</t>
  </si>
  <si>
    <t>2) Number of EAs and EMPs adopted
3) Disposal capacity</t>
  </si>
  <si>
    <t>• Azerbaijan: Based on the positive recommendations of two assessment reports, three Azerbaijani ministries requested a performance test at the Garadagh cement kiln to demonstrate compliance of POPs co-processing with the Basel Convention and national requirements. The performance test protocol was finalised by August 2024. For the preparation of the performance test, three major activities were undertaken: 1) Additional chemical analysis of the waste to be co-processed during the performance test was undertaken. Aim was to establish the relation between chlorine and DDT contents in the drums, which is needed to compute the POPs DE/DRE of the performance test. Based on the lab results, the feed order of the drums ensuring a constant chlorine level in the kiln was defined. A total of 757 drums were palletised in the feed order and are now ready for the test. 2) A logistics company was selected which will load the pallets into shipping containers and transport them from their current location to the Garadagh kiln. 3) The performance test was tendered. Based on a competitive selection, currently contracting is ongoing, the test will be held late September/early October 2025.
• Azerbaijan: To upgrade management capacity at the Jangi obsolete pesticides storage facility, a set of site management SOPs based on best international practices were developed and adapted to the specifics of Azerbaijan. In addition, a list of technical and safety equipment needed at the facility was developed and is currently being tendered. Finally, development of an electronic Waste Management Information System was awarded based on competitive selection. The system is largely developed and is currently in government final review. It should be delivered by August/September 2025.
• Kazakhstan: Based on an initial assessment, there are cement in Kazakhstan technically able to co-process POPs wastes. However current legislation does only have provisions for incinerating, but not for co-processing hazardous wastes. As treatment of hazardous wastes is to happen in a legally regulated space, an initial draft for legislation on co-processing as an allowed technology for hazardous waste treatment was developed.</t>
  </si>
  <si>
    <t>Output 1.3 900 MT of obsolete and POPs pesticides are safeguarded and disposed of in AZE, KGZ and TJK</t>
  </si>
  <si>
    <t>4) Tonnes of wastes a) safeguarded and b) destroyed</t>
  </si>
  <si>
    <t>• Kazakhstan: MoE requested safeguarding and follow-on disposal of about 7 MT of obsolete pesticides at a dilapidated store. A tender was published and is currently under evaluation. It foresees safeguarding only, or if an environmentally sound national disposal option can be identified, also disposal.
• Kyrgyzstan: Safeguarding of a stock of almost 100 MT of obsolete pesticides stored at a military base in the Osh region was undertaken in April 2025. Due to a wrong delivery of salvage drums, correct salvage drums need to be re-procured from a different provider. The remaining stock of nine drums with liquid pesticides will be repacked in September 2025.
• Türkiye: A total of 14.173 MT of obsolete pesticides collected from 11 stores were safeguarded and disposed of in July 2024.</t>
  </si>
  <si>
    <t>Output 1.4 Risk associated with one critical contaminated site in one country is reduced</t>
  </si>
  <si>
    <t>5) Rapid Environmental Assessment score for the site has reduced</t>
  </si>
  <si>
    <t xml:space="preserve">• Azerbaijan: The project was contacted by the newly created Azerbaijan inter-ministerial "Commission for coordinating the activities of state bodies in the field of ensuring the safe operation of potentially dangerous objects" to provide methodological support and advice for the assessment and management of pesticide contaminated sites in the country. A targeted training was held 3-6 August 2024 for the Commission members at the contaminated Yevlakh site. It included training on the new (final draft) guidelines for the management of POPs contaminated sites as per the new Stockholm Convention technical guidance, particularly on the initial site assessment phase, interviews with local stakeholders, installation of boreholes and soil sampling. Further, a Manual on Contaminated Site Management was drafted summarising the main elements of the Stockholm Convention guidance, translated to Azerbaijani and adapted to local circumstances.
• Kazakhstan: A training on management of POPs contaminated sites, particularly on the initial site assessment phase, interviews with local stakeholders, installation of boreholes and soil sampling was held 14-16 May 2025 at the Leninsk (Atameken) contaminated site. The training was attended by 13 female and 7 male participants. Based on a post-training questionnaire, participants expressed high satisfaction with the training content and organization, noting that the knowledge gained would be applicable in their current work. The training also generated 21 publications in various media.
• Kazakhstan + Kyrgyzstan: Laboratory, greenhouse and field trials for bio- and phytoremediation of POPs and heavy metals contaminated soils were finalised in both countries. Results showed encouraging levels of POPs decomposition. Currently, consolidated final reports summarising the trial results are developed in both countries.
• Tajikistan: Vakhsh landfill was further upgraded to become a recipient site for excavated obsolete pesticides from mini-landfills being remediated. For this, a series of six soil cells were built which can store about 5 000 m3 of pesticide-contaminated soil resp. construction rubble from pesticide stores taken down. Based on a competitive selection, an organisation was contracted to remediate the DDT-containing mini-landfill at Village #1 (Khatlon Oblast). The mini-landfill was remediated by June 2025, while some closing work at Vakhsh landfill will continue through October 2025.
</t>
  </si>
  <si>
    <t>Output 1.5 Container management capacity developed in the region and risks of empty containers reduced in AZE</t>
  </si>
  <si>
    <t>6) Number of farmers (m/f) a) reusing containers and b) practicising triple rinsing
7) Number of containers collected in AZE</t>
  </si>
  <si>
    <t>• Azerbaijan: A ToT on triple rinsing of empty pesticide containers including practical exercises was held in March 2025. Also, several meetings with potential industrial solution providers as well as with responsible government entities to discuss models for a CMS managing company were held. Based on that input, a roadmap for introducing a CMS in Azerbaijan was developed and submitted to AFSA for review and further action. Finally, an economic assessment was made for a potential integration of a CMS into Azerbaijan’s new EPR system.
• Kazakhstan: A ToT on triple rinsing and container collection was held 27/28 May 2024, followed by five multiplication trainings on triple rinsing and container collection in July 2024 across Kazakhstan.
• Kyrgyzstan: A CMS pilot project was launched in Sokoluk district in 2025 by pesticide sales companies to quantify the volume of containers generated in the district annually, investigate potential disposal options within the country, and define options for collection schemes and delivery points. Initial results were discussed during a visit by the IC on CMS in April 2025. A workshop is planned for 3Q/2025 to present the pilot results and discuss replication on a national level.
• Tajikistan: A tender for the development of pesticides legislation including a bylaw on CMS was published. However, no national bidder with relevant experience could be identified and the work had to be cancelled.
• Türkiye: A roadmap for introducing the missing elements for a comprehensive CMS was drafted and is currently in review.</t>
  </si>
  <si>
    <t>Output 1.6 High risk behaviours by exposed populations are quantified and reduced</t>
  </si>
  <si>
    <t>8) Proportion of high risk populations practising high risk behaviours which expose them to obsolete pesticides</t>
  </si>
  <si>
    <t xml:space="preserve"> Kazakhstan: The national network on pesticide risk communication “ToxicNet” continued to operate and provide information meetings and trainings. At the same time, the operations of the network was expanded to other countries in the region, covering Azerbaijan, Kyrgyzstan and Tajikistan with designated national coordinators and an approved Network Charter, and with a total now of network 147 members from NGOs, academia, government bodies, and independent experts.
A regional communication strategy was designed and launched. The network’s website (toxicnet.asia) was updated, and active outreach was carried out via Instagram, Facebook, and TikTok. Printed brochures and an awareness video were translated into five languages and distributed via digital and physical channels. Weekly newsletters on POPs and pesticide-related news were distributed to all members of the network during the period. Youth engagement was a key component. Four interactive events were organised: a video competition in Kyrgyzstan (women – 42 %, men – 58 %), an interactive seminar in Tajikistan, a student lecture in Azerbaijan, and the “GreenBrain” hackathon in Kazakhstan (women – 69 %, men – 31 %). Two roundtables were conducted in Kazakhstan and Kyrgyzstan, involving government agencies, NGOs, and academic institutions. Further roundtables in Tajikistan and Azerbaijan are planned for the next phase. Preparations were also initiated for an online training targeting at least 60 participants from the four countries.
• Tajikistan: In parallel to the mini-landfill remediation work at Village #1 (see 1.4 above), various information meetings were held with local communities to inform on the work and on pesticide hazards.
• Kazakhstan, Kyrgyzstan, Tajikistan: In autumn 2024, the second phase of the pesticide exposure assessment (see outputs 2.2 and 2.3 below) was implemented. Posters (100 copies) and leaflets (1 000 copies) were prepared on pesticide exposure hazards and safety measures for each country and distributed during awareness raising meetings.
• Kazakhstan, Kyrgyzstan, Tajikistan: For the training on diagnosis and treatment of pesticide poisoning in late 2024, various training materials were developed for medical staff.</t>
  </si>
  <si>
    <t>Outcome 2</t>
  </si>
  <si>
    <t>Output 2.1 Revised legal frameworks in line with the Code of Conduct developed</t>
  </si>
  <si>
    <t>9) Number of identified non-conformances between national legislation and Code</t>
  </si>
  <si>
    <t>• Azerbaijan: Upon request by the Azerbaijan government, support was provided by developing a NAP for Azerbaijan’s implementation of the Stockholm Convention, including new POPs, and by supporting the economic justification for an EPR law, which is key for empty pesticide container management. MENR also requested project support in preparation of economic and financial justification for ratification of the Rotterdam Convention, which was provided.
• Kazakhstan: Legal work was initiated on drafting legal documents in relation to the safe disposal of pesticides. A round table “Legislation of the Republic of Kazakhstan on Pesticide Management: Current Status and Recommendations for Improvement” was held in Astana on 24 October 2024 (women – 64 %, men – 36 %). Also, work is ongoing to develop laboratory standards for pesticides analysis.
• Kyrgyzstan: Update of the prior legal assessment was taking place in March – May 2025. Currently, national and international consultants are working on draft regulation on pesticides registration and management to support introduction of an electronic pesticide registration system (see also output 2.2+2.3 below).
• Tajikistan: The National Profile needed for the ratification of the Rotterdam Convention was developed in 3Q/2023 by this project. Based on this work, but also prior work by other projects, Tajikistan ratified the Rotterdam Convention on 1 October 2024.</t>
  </si>
  <si>
    <t>Output 2.2 Registration procedures and capacity strengthened by training and collection and consideration of field data on pesticide use and impacts
+
Output 2.3
Field data on PPE and spray operations is used to provide
advice to farmers</t>
  </si>
  <si>
    <t>10) Quality and comprehensiveness of data requirements for registration regulation in TAJ, TUR, and KAZ
11) Current and best case operator exposures quantified
12) Dissemination of results to extension advisors &amp; farmers including # of publications/events</t>
  </si>
  <si>
    <t>• Kazakhstan, Kyrgyzstan, Tajikistan: The exposure assessment study was repeated in a more targeted manner in late 2024. A larger number of interviews were held in the cropping systems and geographical areas which had been found in the initial study as being the highest risk areas along with awareness raising meetings on pesticide hazards with vulnerable groups from the same areas (see output 1.6 above). The study confirmed the high levels of pesticide exposure incidence found in the phase 1 study and provided more information on which to base future interventions.,
• Kazakhstan, Kyrgyzstan, Tajikistan: During the first phase exposure assessment study, governments asked for a targeted training for medical staff (doctors and nurses) on pesticide poisoning, its diagnosis and treatment. Three national trainings were held in the period between 25 November – 5 December 2024. The trainings were attended by 53 medical staff (35 female, 18 male) in Kazakhstan, 56 (30 female, 26 male) in Tajikistan, and 29 (22 female, 7 male) in Kyrgyzstan. In meetings with the MoHs in the three countries, the establishment of national poisoning centres was discussed. Participants in all three countries emphasised that the training contents was up-to-date and practical, and asked for the training to be repeated in more detail and for a longer period of time. The training materials have been further updated and will become available as FAO publications.
• Kazakhstan:Six trainings on IPM, sprayer calibration and triple rinsing of pesticide containers were held in the period 27 May – 18 July 2024 (154 farmers, of which 75 women) (see also 1.5 above).
• Regional: A regional video covering the various elements of pesticide lifecycle management including obsolete pesticide management, pesticide risks, regional issue and FAO’s interventions to address them was developed and released on YouTube in February 2025. A project end video, a regional IPM video and three thematic short videos on soil contamination, obsolete pesticide management and CMS are planned to be prepared and therefore a filming mission was arranged in March-May 2025 in all five project countries.
• Kyrgyzstan: The development of an electronic registration is coming to its end. The system is based initially on the current Locust PMS but has substantially evolved from that. Weekly development calls are held between the project team, the FAO CSI team and the recipient government entities. It is planned that the system will be installed in September 2025 at MoA together with trainings for the future operators.
• Azerbaijan: In December 2024, two FAO ICs visited Azerbaijan to discuss with various ministries the current Azerbaijani registration system and define gaps and develop a roadmap for further developing the current system. This was followed by an online training on pesticide registration, traceability, dossier evaluation, and market control on 4-7 February 2025. Based on the trainings, a report for recommendations on further development of the Azerbaijani pesticide LCM system was developed.
• Türkiye: Procurement of a post-sales inspection system for pesticide spraying equipment was held. The system will be delivered to three pilot areas in 3Q/2025 and based on the experience with the pilot systems, MoAF foresees replication across all agricultural regions.</t>
  </si>
  <si>
    <t>Outcome 3.</t>
  </si>
  <si>
    <t>Output 3.1 Pest and disease monitoring to guide plant protection decisions in key crop(s) established in 3 countries (AZE, KGZ, TJK)</t>
  </si>
  <si>
    <t>13) Number of advisors (m/f) trained and number of farmers participating
14) Frequency of pesticide applications reduced</t>
  </si>
  <si>
    <t>No reportable activities.</t>
  </si>
  <si>
    <t>Output 3.2 Integrated pest management practices tested, validated and promoted to male and female farmers</t>
  </si>
  <si>
    <t>15) Number of farmers (m/f) participating in IPM demonstration sites and applying methods in their own fields</t>
  </si>
  <si>
    <t>Azerbaijan:
• The IPM trials in the Ganja and Samukh regions in sunflower, tomato (greenhouse), and apple continued into the second season. The final report summarising the results and conclusions of the two-season trial is not yet available.
• A series of trainings in 6 rayons with 1’500 farmers, including 30 % women and youth, about proper pesticide application and triple rinsing of pesticide containers was tendered. Trainings are in the midst of implementation.
• At the request of the Agrarian Service Agency (MoA), an assessment of the biological laboratory for research and production of biological control agents in Baku was undertaken in February 2024. The current human capacity and infrastructure to produce two new biological agents (Bracon Hebetor, Chrysopa carnea) was evaluated. In a next step, a partnership with a similar laboratory in Kazakhstan (the former Soviet Centre of Excellence with 65 years of experience in biological plant control and also SP for the KAZ IPM trials) was established. An exchange visit and training session took place 10-11 February 2025 to share skills necessary for the establishment of mobile laboratories for the diagnosis and identification of harmful organisms in agricultural fields, develop capacity for the production and application of biological plant protection agents, to promote IPM techniques, and to foster cross-border cooperation for pest management, especially for invasive species (12 women, 23 men). Additionally, a list of equipment upgrades was developed and will now be tendered for procurement in second half of 2025.
• To promote sustainable agriculture practices and reduce reliance on chemical pesticides, a National Action Plan for alternatives to pesticides and development of sustainable agriculture and its implementation was developed and submitted to ASA’s IPM Department. Currently, a complementing IPM State Programme is drafted, which will also be submitted to ASA.
Kazakhstan:
• A National Action Plan for promotion of alternatives to HHPs was developed in 2023 and cleared in 2024. A national validation workshop was held 30/31 January 2025, combined with a visit to the 2023-2024 IPM tria fields in Baiseit village.
• To scale up farmer level knowledge on IPM, two IPM trainings were held in April and June 2025 in Baiseit village. The trainings aimed at 1) Improving pesticide selection and application, ensuring farmers can distinguish between pesticides that align with IPM principles and those that disrupt ecological balance or pose environmental risks, 2) Enhancing weather-based decision-making by building farmers' ability to assess weather conditions and their impact on pest and disease management, 3) Developing effective monitoring and sampling techniques by showing farmers on how to use pheromone traps and other methods to accurately assess pest and disease pressure in real time, 4) Understanding economic damage thresholds, thus promoting smarter pest control decisions based on economic damage assessments, reducing unnecessary pesticide use while improving worker safety and cost efficiency, and 5) Strengthening farmer networks and communication, encouraging information sharing and collaboration through farmer groups, including digital platforms such as WhatsApp, to exchange knowledge and best practices. The training were attended by 2 female and 45 male farmers.
Kyrgyzstan:
• Since 2023, a LoA was ongoing to strengthen knowledge and capacities of agronomists on reducing pesticides use by proper application as well as on pest surveillance to enhance evidence-based decision-making processes on plant protection based on Integrated Pest Management. The trainings cover Control measures for pests, diseases and weeds; Integrated plant protection; Preparation, application and storage of pesticides; Monitoring of pests, diseases and weeds; External plant quarantine; and Internal Plant Quarantine. The trainings were ongoing in the first half of 2025 with specialists from district departments of agricultural development and local government bodies as well as 107 regional employees of DCPPQ. The trainees were formed into 45 groups across the country (8-10 agronomists in each group, a total of 400 agronomists), which were then trained during the entire growing season from March 2025 to July 2025.
• To scale up IPM use nationally and thus contribute to pesticide use reduction, the approaches developed during the prior IPM trials with the Kyrgyz National Agrarian University were replicated with private companies.
Tajikistan:
• IPM trials in tomato, potato and apricot were undertaken in agricultural season 2023. Illustrated manuals (brochures) on “Tomato pests in Tajikistan and methods of their control” and “Potato pests in Tajikistan and methods of their control” were developed in Tajik for distribution to key project beneficiaries (2 x 500=1000 copies).
• In September 2024, day-long training sessions on "Integrated Pest Management (IPM) for Tomatoes: Protecting Against Pests and Diseases" were organised and conducted across three targeted regions: Khatlon, Sugd, and Districts of Republican Subordination (total of 102 participants).
• In September 2024, day-long training sessions on “Integrated Pest Management (IPM) for Potato Pest and Disease Control” were organised and conducted in the same three regions (105 participants).
• Two trial plots for IPM in apricot, tomato and potato were operated in 2023 and 2024. The trial results are currently evaluated and will become available in later 2025.
• Development of a National IPM Action Plan based on the trial results will be finalised in later 2025.
Türkiye:
• Five seasons of IPM trials on codling moth control were undertaken in apple orchards (2020-2024), complemented in 2023-2024 by a holistic approach balancing control of the most important apple pests with minimum pesticide use. By 2024, many local farmers had adopted the technique themselves and were covering costs themselves. On average, pesticide use against codling moth could be reduced by 70 %, in the orchards of two champion farmers no codling moth adults could be detected, despite that the two farmers were not using any control methods besides pheromone dispensers. Economic analysis shows that costs for the IPM and conventional approach are comparable; less labour is involved in the IPM approach; products can be obtained with no residue risks; and pheromone dispensers do not build a harmful legacy for the future by damaging the environment or building up pesticide resistance.
• The final report summarising the results from the coddling moth trials 2020-2024 and the comprehensive control of five apple pests has been developed.</t>
  </si>
  <si>
    <t>Output 3.3 Quantify and promote the benefits of IPM and alternatives to HHPs, to farmers and pesticide management decision-makers</t>
  </si>
  <si>
    <t>16) Profit, pesticide use and exposure comparison for trained and untrained farmers
17) Dissemination of results and experience</t>
  </si>
  <si>
    <t>• Collection of data of the various IPM trials ongoing in order to quantify and synthesise results at end of the project.
• A regional IPM workshop was organised in Budapest 21-22 May 2025. Project outcomes from IPM trials in all five countries were presented and discussed. The team emphasized region-specific achievements and shared technical insights on improved pest surveillance, farmer engagement, and lessons from IPM implementation in the five project countries between 2020–2025. Experiences from national programs were shared, including rollout strategies, institutional uptake of IPM practices, reports on latest development and technologies to reduce pesticide use and spraying losses, and integration of local knowledge into IPM protocols. The interaction between participants strengthened technical dialogue and identified priority areas for sustained capacity-building. A field trip to a demonstration site outside Budapest allowed participants to observe practical IPM methods in use, including trap cropping, beneficial insect release, and low-impact pesticide trials. Participants were involved in engaged and detailed discussions with the farmer and his staff, Follow-up discussions were facilitated linking field observations with national implementation challenges and best practices. Several countries expressed interest in adapting similar demonstration activities at the local level post-project.</t>
  </si>
  <si>
    <t>Outcome 4.</t>
  </si>
  <si>
    <t>Output 4.1 Project monitoring system fulfils all applicable donor and stakeholder reporting requirements</t>
  </si>
  <si>
    <t>18) Quality and timely project reports
19) Midterm and final evaluation reports</t>
  </si>
  <si>
    <t>• Six PIRs (including this one) submitted.
• Finance and activity tracking tools in place and updated regularly.
• Project internal M&amp;E system developed and in place.</t>
  </si>
  <si>
    <t>Output 4.2 Project evidence and lessons are taken into consideration in
pesticide and agriculture policy-making, and widely disseminated to key national and international audiences</t>
  </si>
  <si>
    <t>20) Number of high-level participants attending project events and meetings
21) Media coverage of publications and awareness materials</t>
  </si>
  <si>
    <t>• Five PSCs and one country project status briefing held. A virtual 5th PSC was held 12 December 2024. The meeting presented, discussed and endorsed the final work plan and budget until project end. Implementation progress was then presented to the countries at a virtual briefing on 10 July 2025. The meeting also endorsed a final operational extension of the project until April 2026, in order to allow enough time for the Terminal Evaluation. • Project website is operating since September 2021 and is continuously update https://www.fao.org/in-action/pesticides-central-asia/news/news/en). • A regional video covering the various elements of pesticide lifecycle management including obsolete pesticide management, pesticide risks, regional issue and FAO’s interventions to address them was published on YouTube Shorts in mid-February 2025 (Pesticide Management in Central Asia: https://youtu.be/0glGHvG_a7I). A project end video, a regional IPM video and three thematic short videos on soil contamination, obsolete pesticide management and CMS are under development and a filming mission was arranged in March-May 2025. For the project end video, all visual materials captured so far within the scope of different activities/events will be used.</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</si>
  <si>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</si>
  <si>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</si>
  <si>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</si>
  <si>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</si>
  <si>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</si>
  <si>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</si>
  <si>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</si>
  <si>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Many tangible results from trials and pilot projects were obtained in 2024/2025 as a result of prior work. Many of these results - be it in IPM, pesticide reduction or waste management - can be used and replicated by the governments and farmers beyond and independently of this project.</t>
  </si>
  <si>
    <t xml:space="preserve">The project has made important progress across all components since the last PIR in 2024, leaving tangible results. In Kyrgyzstan, a digital pesticide registration system is introduced, which is crucial to both avoid creation of new stocks of OP and to reduce the risk of pesticide use. Also, a stock of 90 MT was safeguarded. In all countries, important progress has been made in introducing or strengthening IPM. The Village #1 mini-landfill has been cleaned up. Exposure assessment provided a clearer picture where the pesticide hazards are to be addressed, this was accompanied by a training on diagnosis and treatment of pesticide poisoning. And the knowledge sharing process and visibility of the project increased.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</si>
  <si>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</si>
  <si>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</si>
  <si>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</si>
  <si>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Component 1: Safe Disposal and Risk Reduction
Significant progress was made with regard to safe disposal and risk reduction of obsolete pesticides and POPs within the project framework. Inventories of obsolete pesticides (OP) were completed in all project countries. The Kazakhstan inventory yielded a total of 168 sites with obsolete pesticides and significant volumes of contaminated soil as well as six landfills which will need management. In Kyrgyzstan, safeguarding of almost 100 MT of obsolete pesticides was largely finalised. Türkiye safeguarded and disposed of 14.173 MT of obsolete pesticides. Earlier, 210.342. MT of obsolete pesticides were safeguarded in Azerbaijan and awaiting national disposal following a successful performance test at the designated national disposal facility. A further 7 MT shall be safeguarded and if possible disposed in Kazakhstan using national capacity.
In Azerbaijan, a contaminated site assessment was conducted at a heavily contaminated former pesticide store. Based on the data, a Conceptual Site Model and a site management plan was developed by June 2024. Additionally, the project provided support to a high level inter-ministerial commission addressing the management of obsolete pesticides and contaminated soils. An assessment of the management capacity at the Jangi obsolete pesticides storage facility was performed in July 2023. Based on identified gaps, a training to improve landfill management was conducted in December 2023, equipment as well as an electronic waste management system are being procured to further enhance storage facility management. Tajikistan undertook 20 Rapid Environmental Assessments (REAs) to contribute to a national mini-landfill inventory and further management of contaminated sites in country. Vakhsh landfill was further upgraded to become a recipient site for excavated obsolete pesticides from mini-landfills being remediated. The DDT-containing mini-landfill at Village #1 (Khatlon Oblast) was remediated by June 2025.Total removed materials were 5 156.84 metric tonnes
In Kazakhstan and Kyrgyzstan, laboratory and greenhouse and field trials for the remediation of POPs and heavy metal-contaminated soils were finalised, showing promising levels of POPs decomposition. A regional conference on bio- and phyto-remediation technologies was held in Almaty to share information.
In all project countries, work on Container Management Systems is ongoing. A series of trainings were held on triple rinsing of containers, combined with trainings on better spraying practices.
Component 2: Regulatory and Institutional Strengthening
Efforts to strengthen regulatory frameworks included revision and development of recommendations on relevant legislative documents in all project countries. Azerbaijan and Türkiye established a ministry-level collaboration for improving pesticide registration systems, while development of an electronic pesticide registration system is coming to an end in Kyrgyzstan. Azerbaijan and Tajikistan accession of the Rotterdam Convention has been supported by the development of the necessary National Profiles and in case of Azerbaijan also the economic justification. In addition, Azerbaijan government requested support to develop its NIP update under the Stockholm Convention and the EPR law.
The project conducted a farmer-level pesticide exposure assessment in KAZ, KGZ and TJK. Results showed that, in line with global levels, about 30-40 % of pesticide users suffer from exposure. Upon request, also a training on diagnosis and treatment of pesticide poisoning was implemented in the three countries.
A post-sales inspection system for pesticide spraying equipment has been tendered and will be delivered to Türkiye in 3Q/2025. Based on the experience with the pilot systems, MoAF foresees replication across all agricultural regions. This is a key activity to increase pesticide safety for both farmers as well as consumers.
Component 3: Integrated Pest Management (IPM) and Alternatives to Hazardous Pesticides
Promoting IPM practices remained a core element as it is key to provide alternatives to pesticide use. Results of the various national IPM trials across the countries over the last years were discussed and shared in a regional IPM workshop in May 2025. All results showed the validity of IPM to reduce pesticide use. And the workshop gave also an outlook on emerging technologies which will further contribute to reduced pesticide use.
Component 4: Knowledge Sharing and High-Level Commitment
Regional cooperation and knowledge sharing were facilitated through workshops, conferences, and training sessions. An International Conference on Bio- and Phyto-Remediation Technologies in Almaty resulted in the proposal of a Central Asia Working Group on Contaminated Soil. The project shared progress through various publications, the project website and media coverage. Training sessions on safeguarding, gender dimensions of pesticide use, treatment of pesticide poisoning, and pesticide lifecycle management were conducted, enhancing regional capacity and awareness. Finally, various project end videos are currently under development.</t>
  </si>
  <si>
    <t>Please provide a summary paragraph on challenges of project implementation consistent with the information reported in section 2 and 3 of the PIR (Max 400 words) (This section will be uploaded to the GEF portal)</t>
  </si>
  <si>
    <t>The project encountered several challenges, including legislative barriers and institutional constraints. In certain cases, the lack of a designated responsible entity for obsolete pesticide management hindered progress. Despite these hurdles, substantial advancements were made in safeguarding pesticides, improving regulatory frameworks, and promoting sustainable pest management practices.</t>
  </si>
  <si>
    <t>Implementation of Exit Strategy</t>
  </si>
  <si>
    <t xml:space="preserve">Has the project developed an Exit Strategy? If yes, please describe the progress to implement it.
</t>
  </si>
  <si>
    <t>Not yet</t>
  </si>
  <si>
    <t xml:space="preserve">How is the project enhancing institutional capacities to foster country ownership for more durable / sustained results?
</t>
  </si>
  <si>
    <t>Numerous trainings and capacity building events were held with national stakeholders (see the section 2. Progress towards outcomes). National coordinators meet with country counterparts on a regular base to ensure that countries participate in activities and have an ownership in the results.</t>
  </si>
  <si>
    <t>5. Environmental and Social Safeguards (ESS): risks from the project</t>
  </si>
  <si>
    <t>Initial ESS Risk Classification (at CEO Endorsement/Approval Stage)</t>
  </si>
  <si>
    <t>High</t>
  </si>
  <si>
    <t>New environmental and social risks.</t>
  </si>
  <si>
    <t>None</t>
  </si>
  <si>
    <t>Progress made towards implementing the Enivronmental and Social Management Plan (ESMP) (only for Moderate and High Risk Projects)</t>
  </si>
  <si>
    <t>Risks related to safeguarding, transport and disposal of obsolete pesticides were considered “High” at time of endorsement of project.
Risks during safeguarding of 210 MT of POPs pesticides at Jangi landfill (Azerbaijan) were mitigated by using an experienced international contractor who developed an HSE plan reviewed by FAO and submitted to AZE government. Safeguarding staff has been trained by the international contractor. FAO had an international consultant overseeing safeguarding work independently.
Risks during safeguarding of 10 MT of obsolete pesticides in Türkiye were mitigated by using an experienced, licensed national waste contractor who developed an HSE plan reviewed by FAO. Contractor used its own, experienced staff for safeguarding. FAO had an experienced international consultant overseeing safeguarding work independently.
Risks during safeguarding of 90 MT of obsolete pesticides in Osh region (Kyrgyzstan) were mitigated by using staff of the Army’s Chemical Forces. Along with their military training, they were trained on the specifics of pesticide repackaging by an experienced international consultant, who was also overseeing the safeguarding work.
A performance test needs to be undertaken to demonstrate that the selected co-processing option in Azerbaijan provides an environmentally sound disposal option complying with national and Basel Convention Technical Guidelines standards. A performance test protocol was developed by an IC with 15 years of relevant experience. The test is implemented in close coordination with an experienced emission monitoring contractor, the cement company, the regulator and FAO supervisors.
Work for contaminated soil and landfill management was done in line with relevant Stockholm and Basel Convention Guidelines. Procurement list and SOPs were reviewed by FAO. Work was supervised by an experiences international consultant.</t>
  </si>
  <si>
    <t>Grievance Redress Mechanism (GRM)</t>
  </si>
  <si>
    <t>No GRM details were provided within the ProDoc;
No grievances were received.
An ad-hoc Grievance Redress Mechanism (GRM) is:
Review Level: NTLs and FAO Representations in countries: Azerbaijan, Kazakhstan, Kyrgyzstan, Tajikistan, Türkiye
Next level: FAO SEC Office, FAO-SEC@fao.org
Higher level: Mr. Viorel Gutu, Assistant Director-General. Regional Representative for Europe and Central Asia, viorel.gutu@fao.org
Office of the Inspector General (OIG): By confidential hotline: fao.ethicspoint.com
By e-mail: Investigations-hotline@fao.org or inspector-general-office@fao.org
By regular mail: Office of the Inspector General Food and Agriculture Organization of the United Nations Viale delle Terme di Caracalla, 00153 Rome, Italy</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</si>
  <si>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</si>
  <si>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</si>
  <si>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</si>
  <si>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</si>
  <si>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</si>
  <si>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</si>
  <si>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</si>
  <si>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Political</t>
  </si>
  <si>
    <t>Moderate</t>
  </si>
  <si>
    <t>Project agreement with FAO will not be signed in different countries in a timely manner and season-sensitive activities such as inventory field work and cropping systems are unavoidably delayed to Year 2</t>
  </si>
  <si>
    <t>FAO followed up regularly in the project initiation phase to ensure that countries join in a timely manner. All countries have joined the project and are actively participating.</t>
  </si>
  <si>
    <t>Safety &amp; Security</t>
  </si>
  <si>
    <t>Lack of disposal options in the Central Asia Region means that safeguarded stocks will not be able to be finally disposed</t>
  </si>
  <si>
    <t>Re. 1) Export options were repeatedly investigated, with negative result.
Re. 2) In AZE, a national disposal option has been identified. Government has requested project to undertake a performance test to show that the Garadagh cement kiln provides environmentally sound POPs pesticide disposal in compliance with the standards set forth by the Basel Convention Technical Guidelines.
A potential national disposal option has been identified in Kazakhstan, however, key obstacle for continuing work is the absence of regulations on using co-processing for the disposal of wastes.
Kyrgyzstan and Tajikistan have declined further work on developing national disposal solutions due to a lack of capacity to deal with and regulate such systems. They favour temporary safe storage of hazardous wastes instead.</t>
  </si>
  <si>
    <t>Political instability in project countries</t>
  </si>
  <si>
    <t xml:space="preserve">To reduce risks of work stalled due to a paralysed government, work should also be carried out through universities and other actors independent from government. IPM trials are done mainly in collaboration with research and academic institutions.
Safeguarding and disposal work is done through experienced Service Providers.
CMS work aims at involving crop protection industry as a process driver.
</t>
  </si>
  <si>
    <t>Legal &amp; Regulatory</t>
  </si>
  <si>
    <t>Contradiction between national and international legislation/ standards; and between ministries</t>
  </si>
  <si>
    <t>FAO legal assessment defined gaps in existing legislation and made suggestions for harmonisation with international standards. Certain topics are hardly covered by legislation (CMS) and model regulations should be developed by FAO for further adaptation by countries. Gaps of current legislation against the Code of Conduct have been defined and model legislation to close gaps is developed for the further use by the countries.</t>
  </si>
  <si>
    <t>Operational &amp; Logistical</t>
  </si>
  <si>
    <t>Lack of technical capacity (personnel and equipment) in project countries, including staff mobility</t>
  </si>
  <si>
    <t xml:space="preserve">Provide countries with guidelines and relevant trainings. Activities in the countries are to include considerations of how to create national sustainability.
The project’s PSCs are used as an opportunity to provide countries with information and trainings on safeguarding, pesticide registration, IPM, digital tools in agriculture and remediation of contaminated soils.
Bio-remediation trials develop an approach which is affordable and low-tech to address the huge volumes of contaminated soil.
Post-sales inspection of spraying equipment is strengthened in Türkiye through development of a mobile inspection system. Also, alternatives to the use of HHP are under development.
Trainings on better landfill management were implemented.
All work is done under supervision by experienced ICs or the project core team.
</t>
  </si>
  <si>
    <t>Social</t>
  </si>
  <si>
    <t>Objections and non-cooperation with disposal activities by governments and civil society in project and transit countries.</t>
  </si>
  <si>
    <t xml:space="preserve">Lack of a vision on disposal options exist in both Kyrgyzstan and Tajikistan. Preferably, a national dialogue on waste management will be established to ensure better understanding across stakeholder groups and work towards a national consensus.
Community involvement ahead of safeguarding and disposal activities is a key consideration.
</t>
  </si>
  <si>
    <t>Economic</t>
  </si>
  <si>
    <t>Insufficient funds for safeguarding of major contaminated sites, the disposal of POPs and other project activities.</t>
  </si>
  <si>
    <t xml:space="preserve">In view of the enormous legacy waste amounts, funds for safeguarding/ remediation will always remain insufficient. Without governments committing national funding and developing cost covering schemes for legacy wastes, progress will always remain insufficient. The topic is regularly addressed in meetings with governments. Azerbaijan governments starts to plan own annual budget lines on obsolete pesticides management.
</t>
  </si>
  <si>
    <t>Accidents and exposure during safeguarding, transport and handling of wastes and empty containers.</t>
  </si>
  <si>
    <t xml:space="preserve">Only experienced waste management companies adhering to best international practices and with a proven track record are eligible to participate in safeguarding/disposal tenders. These companies are to provide trainings to national teams before start of work to lower risks, ensure adequate supervision during work, but also build up national capacity and experience. Work is supervised by FAO international consultants and FAO national representatives.
Work on contaminated site remediation is supervised by an IC with 30 years of field experience.
</t>
  </si>
  <si>
    <t>Lack of awareness about OP problems among populations and decision makers.</t>
  </si>
  <si>
    <t xml:space="preserve">Awareness raising activities are to be undertaken in parallel to IPM resp. safeguarding work. 
Information campaigns are held in all project countries.
</t>
  </si>
  <si>
    <t>Environmental</t>
  </si>
  <si>
    <t>Climate risks such as heavy winters and hot summers, crop calendars disruption or increase of pest invasions.</t>
  </si>
  <si>
    <t xml:space="preserve">Seeds and cultivation methods adapted to the climate zone must be selected.
Study on impact of Climate Change on pests and diseases published, which provides directions on mitigation options.
</t>
  </si>
  <si>
    <t>Low existing use and uptake of alternative technologies by producers.</t>
  </si>
  <si>
    <t xml:space="preserve">Change agents like NGOs or farmer associations are involved to ensure sustainability and to multiply uptake. Advantages of alternative technologies are documented and information shared. Farmers involved in apple orchard trials in Isparta, Türkiye, have expressed their will to take up the newly introduced IPM methods.
</t>
  </si>
  <si>
    <t>Slow down or inability of implementing some activities due to Covid-19</t>
  </si>
  <si>
    <t xml:space="preserve">Covid-19 restrictions have been lifted in all project countries.
</t>
  </si>
  <si>
    <t>Project overall risk rating (Low, Moderate, Substantial or High):</t>
  </si>
  <si>
    <t>FY2024 rating</t>
  </si>
  <si>
    <t>FY2025 rating</t>
  </si>
  <si>
    <t>Comments/reason for the rating for FY2025 and any changes (positive or negative) in the rating since the previous reporting period</t>
  </si>
  <si>
    <t>The nature and incidence of risks identified during project formulation has in general remained unchanged. Mitigation measures are implemented.
All activities are of an innovative nature and ask national partners to change traditional approaches. Intensive discussions are needed to ensure the needed understanding and buy-in. Work is implemented using tight supervision by FAO core staff or experienced international consultant.</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</si>
  <si>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</si>
  <si>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</si>
  <si>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</si>
  <si>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</si>
  <si>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</si>
  <si>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Recommendation 1: The MTR recommends a no-cost extension of the project until at least December 2024, in order to make it possible for the project team and the executing partners to achieve the project outputs and outcomes and capitalize on all the preparatory work done so far. For Kazakhstan, it is necessary to have additional discussions between the government counterparts and FAO on short notice as in this country all activities still need to be implemented (accelerating/intensifying activities, running activities in parallel, preparation of a follow-up project).</t>
  </si>
  <si>
    <t>Project is extended technically until October 2025 (with a further technical extension to end year 2025 under preparation). KAZ has had a very active period 2023/2024 and has essentially caught up with the other countries (keeping in mind that each country has slightly varying work foci)</t>
  </si>
  <si>
    <t>Recommendation 2: FAO to ensure that communication, coordination and regular flow of information with (and between) national stakeholders of the project become more structured, and the functioning of the PSC is strengthened.</t>
  </si>
  <si>
    <t>4th PSC meeting was in April 2024, the 5th (online) PSCM in December 2024 and a further country briefing meeting was held 10 July 2025. The meetings provided the countries with information on implementation status and whether any changes are needed for the final project phase. There are increased country requests to FAO to provide specific trainings or workshops (e.g. Rotterdam Convention workshop, pesticide life-cycle management workshop), this reflects an increasing understanding in the countries of existing shortcomings. National Team Leaders meet government counterparts on a regular base to discuss project progress.</t>
  </si>
  <si>
    <t>Recommendation 3: FAO to ensure that methodical/strategic communication and awareness raising/outreach strategies are prepared (that considers increasing rural women’s (and children's) access to knowledge and participation in project activities) and implemented.</t>
  </si>
  <si>
    <t>The majority of project events are accompanied by work with media. Surveys, trainings and related information materials take up gender considerations where possible. Also, information materials on pesticide risks and IPM where developed and translated into national languages so that they are accessible also to farmers in rural areas.</t>
  </si>
  <si>
    <t>Recommendation 4: FAO to ensure that (exit) strategies (including elements on what will happen after project end) and national action plans will be agreed with the government counterparts, to ensure sustainability and upscaling of project results.</t>
  </si>
  <si>
    <t>Development of an exit strategy is part of the 2025 work plan.</t>
  </si>
  <si>
    <t>Recommendation 5: FAO to keep ensuring that all activities are in-line with relevant national and international rules and regulations. For this reason, conduct due diligence prior to major activities of the project (safeguarding, transport, temporary storage and disposal).</t>
  </si>
  <si>
    <t>All activities are done in line with national regulations (e.g. asking for specific permits for an activity) and the standards set forth by the BRS Conventions, the UNECE ADR and other international standards as appropriate.</t>
  </si>
  <si>
    <t>Recommendation 6: Align the separate national inventory studies in the region and put all data into a common database in a systematic manner (as the project will not be able to resolve all issues and a well-organized database may be useful in future projects in the region). Ensure agreement of the relevant ministries with the inventories conducted.</t>
  </si>
  <si>
    <t>Improvement of data management at government level is supported by various activities (GIS introduction and training for managing inventory data, development of electronic pesticide registration systems).</t>
  </si>
  <si>
    <t>Recommendation 7: FAO to focus on the disposal of 900 tonnes of obsolete pesticides. If this target cannot be achieved, the project should secure safeguarding of obsolete pesticides (of larger amounts than 900 tonnes) in UN-approved packaging, temporary storage in a licensed facility, and obtaining a letter of intent for completion of disposal from the government authority.</t>
  </si>
  <si>
    <t>As it is unlikely that 900 MT of OP can be disposed, the project focuses now on building capacity and capabilities key for future safeguarding and disposal efforts. In AZE, a co-processing performance test is under preparation, which, if successful, would provide a national disposal option. In TUR, smaller stocks were disposed and the government is working on reducing the amount of expired pesticides. Safeguarding and disposal of a small stocks in KAZ is currently tendered. A small stock was safeguarded in KGZ and it is planned to still provide support in the design of central stores. In TJK, a mini-landfill was remediated (over 5 000 MT of OP and contaminated materials removed) and central storage capacity increased (six soil cells and a store building built). This all reduces risks to the local population and the environment.</t>
  </si>
  <si>
    <t>Recommendation 8: Considering the POPs disposal limitations in the region and the huge number of buried pesticides (leading to large volumes of contaminated soil) in all project countries except Turkey, it is recommended that the project focuses more on upscaling of the bioremediation trials, potentially through promoting commercialization of these technologies in project countries.</t>
  </si>
  <si>
    <t>2024 remediation trials in Kazakhstan and Kyrgyzstan focus on developing approaches which can be replicated in a low tech environment and at affordable costs under different settings/conditions. An international conference on soil remediation was organised in April 2024. Currently, project experience is compiled into a final report.</t>
  </si>
  <si>
    <t>Recommendation 9: Ensure life-cycle management of pesticides containers and Agricultural Plastic Waste in demonstration projects rather than just collecting pesticide containers, and consider applying innovative circular solutions such as demonstrating pest-control services with “product as a service approach”.</t>
  </si>
  <si>
    <t>CMS pilot projects are under development to go beyond simple collection of empty pesticide packaging and to promote circular solutions where realistic.</t>
  </si>
  <si>
    <t>Recommendation 10: Ensure that recommendations provided by the MTR gender consultant are implemented to increase gender mainstreaming in the project, including (additional) specific field studies on gender, identifying gender-disaggregated indicators, increasing awareness of the decision-makers on gender concerns, preparing a gender action plan, and regularly consulting a gender expert in the project.</t>
  </si>
  <si>
    <t>A regional report has been developed on gender and pesticide use in all project countries except KAZ. As a next step, a Farmers’ pesticide exposure assessment generated gender disaggregated data on which to build further efforts and inform the national system.</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</si>
  <si>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</si>
  <si>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</si>
  <si>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</si>
  <si>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</si>
  <si>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</si>
  <si>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</si>
  <si>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</si>
  <si>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</si>
  <si>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Request submitted for a change of unused funds under Component 1 to strengthen activities under Components 2 and 3.</t>
  </si>
  <si>
    <t>4th PSC meeting in Almaty (Kazakhstan)</t>
  </si>
  <si>
    <t xml:space="preserve">Institutional and implementation arrangements </t>
  </si>
  <si>
    <t>Financial management</t>
  </si>
  <si>
    <t>Implementation schedule</t>
  </si>
  <si>
    <t xml:space="preserve">Project has been extended until October 2025, (with further operational extension until April 2026 under preparation)
</t>
  </si>
  <si>
    <t>Country project status briefing (10 July 2025, online)</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</si>
  <si>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</si>
  <si>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</si>
  <si>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</si>
  <si>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</si>
  <si>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</si>
  <si>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</si>
  <si>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</si>
  <si>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</si>
  <si>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</si>
  <si>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</si>
  <si>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</si>
  <si>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</si>
  <si>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</si>
  <si>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</si>
  <si>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</si>
  <si>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</si>
  <si>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</si>
  <si>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Isparta Fruit Research Institute</t>
  </si>
  <si>
    <t>Undertakes IPM trials in apple orchards in Türkiye</t>
  </si>
  <si>
    <t>Works in an exemplary manner with fruit producers by involving key figures in the local community to establish contact between the Institute and single farmers, establish trust to participate in the trials, and ensure transfer of knowledge. Many farmers take up IPM methods in the meantime on a voluntary base as they see numerous advantages.</t>
  </si>
  <si>
    <t>Tajik Committee of Environmental Protection</t>
  </si>
  <si>
    <t>Governmental counterpart for activities in Tajikistan</t>
  </si>
  <si>
    <t>Good collaboration and interest and support by the government counterpart. 
Reaching a comprehensive understanding of technical and economic aspects of managing obsolete pesticides and related timelines will still need more exchanges. Also, there is a shortage of qualified staff and of quality management, which creates obstacles for fast progress.</t>
  </si>
  <si>
    <t>Turkish MoAF</t>
  </si>
  <si>
    <t>Governmental counterpart for activities in Türkiye</t>
  </si>
  <si>
    <t>Good collaboration and strong support by the government counterpart to share its experience with other countries in the region.</t>
  </si>
  <si>
    <t>NGOs</t>
  </si>
  <si>
    <t>NGO Peshsaf (Tajikistan)</t>
  </si>
  <si>
    <t>Main partner for work on mini-landfills and pesticide risk communication</t>
  </si>
  <si>
    <t>Good collaboration, NGO is centre of competence on contaminated sites management in Tajikistan. Nevertheless, experience of partner is not yet fully in line with best international practices on contaminated sites management and needs further development.</t>
  </si>
  <si>
    <t>Center "Cooperation for Sustainable Development” (Kazakhstan)</t>
  </si>
  <si>
    <t>Main partner for awareness raising work on risks by obsolete pesticides and mitigation measures</t>
  </si>
  <si>
    <t>A national network on pesticide risk communication was established with 90 network members to date.
The network is now currently expanded also into neighbouring countries.</t>
  </si>
  <si>
    <t>Private Sector entities</t>
  </si>
  <si>
    <t>Holcim Azerbaijan</t>
  </si>
  <si>
    <t>Potential national disposal solution</t>
  </si>
  <si>
    <t>The Holcim facility is ready to upgrade its facility to co-processing POPs-containing waste. Has made technical upgrades on its own account.</t>
  </si>
  <si>
    <t>Veolia Field Services</t>
  </si>
  <si>
    <t>Veolia is providing not only safeguarding services according to international standards but also supported the project with safeguarding training for participants of the 2nd PSC.</t>
  </si>
  <si>
    <t>Akademi Cevre</t>
  </si>
  <si>
    <t>Provided safeguarding and disposal services in Türkiye.</t>
  </si>
  <si>
    <t>Others</t>
  </si>
  <si>
    <t>Kyrgyz Army, Chemical Forces</t>
  </si>
  <si>
    <t>Provided safeguarding staff (workers) for the safeguarding at Saray store.</t>
  </si>
  <si>
    <t>Kazakhstan MoE</t>
  </si>
  <si>
    <t>Governmental counterpart for activities in Kazakhstan</t>
  </si>
  <si>
    <t>National project partner. Good collaboration and actively involved in project’s events. Expresses strong interest in the results of national inventory of obsolete pesticides, disposal of pesticides and remediation of contaminated sites.</t>
  </si>
  <si>
    <t>Azerbaijan MENR, MoA and AFSA</t>
  </si>
  <si>
    <t>Governmental counterparts for activities in Azerbaijan</t>
  </si>
  <si>
    <t>Show both strong interest in and support to project activities. Have established an inter-ministerial commission to address contaminated sites. Project receives regular requests for methodological and technical support and advice.</t>
  </si>
  <si>
    <t>Kyrgyzstan ministries</t>
  </si>
  <si>
    <t>Governmental counterparts for activities in Kyrgyzstan</t>
  </si>
  <si>
    <t>While there is still a lack of a consistent national strategy on OP management, there is a strong interest to improve pesticide registration and reduce the risks from pesticide application.</t>
  </si>
  <si>
    <t>Main partner for regional awareness raising work on risks by obsolete pesticides and mitigation measures</t>
  </si>
  <si>
    <t>Runs a national network on pesticide risk communication with 90 network members to date. The network is currently expanded to neighbouring countries.</t>
  </si>
  <si>
    <t>Public Association “Human Health Institute”</t>
  </si>
  <si>
    <t>SP for inventory of obsolete pesticides</t>
  </si>
  <si>
    <t>National NGO for inventory of obsolete pesticides in Kazakhstan and conduct assessments of contaminated sites in Turkestan, Kyzylorda, Jambyl, Jetysu, and Almaty oblasts.</t>
  </si>
  <si>
    <t>Association of legal entities "Association Ecoforum of Kazakhstan"</t>
  </si>
  <si>
    <t>National NGO for inventory of obsolete pesticide in Kazakhstan and conduct assessments of contaminated sites in West Kazakhstan, Atyrau, Mangystau, Aktobe oblasts.</t>
  </si>
  <si>
    <t>Public Foundation “Karaganda Regional Environmental Museum”</t>
  </si>
  <si>
    <t>National NGO for inventory of obsolete pesticide in Kazakhstan and conduct assessments of contaminated sites in Kostanai, East, Abay and North Kazakhstan oblasts.</t>
  </si>
  <si>
    <t>Institute of Quarantine and Plant Protection</t>
  </si>
  <si>
    <t>Kazakh Research Institute promoting IPM</t>
  </si>
  <si>
    <t>Kazakh-Research Institute for provision of services on
“Technical assistance in promotion and awareness rising of alternative agricultural techniques HHP”</t>
  </si>
  <si>
    <t>Institute of Biology and Biotechnology of Plants</t>
  </si>
  <si>
    <t>Republican State Enterprise with Right for Economic Management
"Institute of Plant Biology and Biotechnology" undertake soil phyto-bio remediation.</t>
  </si>
  <si>
    <t>Institute for provision of Technical assistance in implementation of field-scale microbe-assisted phytoremediation of POP-pesticides and heavy metal-contaminated soils</t>
  </si>
  <si>
    <t>Scientific analytical center</t>
  </si>
  <si>
    <t>Kazakh laboratory providing analysis of various pesticide samples</t>
  </si>
  <si>
    <t>Provided laboratory tests on soils samples for POPS</t>
  </si>
  <si>
    <t>Agriman</t>
  </si>
  <si>
    <t>Azerbaijani laboratory providing analysis of various pesticide samples</t>
  </si>
  <si>
    <t>Provided additional analysis of waste earmarked for performance test. Additional analysis is needed to allow calculation of DE/DRE of DDT disposal.</t>
  </si>
  <si>
    <t>PAN UK</t>
  </si>
  <si>
    <t>Provides assessments of farmer-level pesticide exposure</t>
  </si>
  <si>
    <t>Implemented two phases of pesticide exposure assessment. Introduced advanced assessment methods and provided important, gender-disaggregated data on exposure to pesticides during spraying operations.</t>
  </si>
  <si>
    <t>Biocidal Occupational and Environmental Health Association
(Biyosidal Is ve Cevre Sagligi Dernegi)</t>
  </si>
  <si>
    <t>Group of medical doctors providing targeted training on diagnosis and treatment of pesticide poisoning</t>
  </si>
  <si>
    <t>Provided exemplary training in KAZ, KGZ, And TJK on diagnosis and treatment of pesticide poisoning. Received very good feedback.</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</si>
  <si>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</si>
  <si>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</si>
  <si>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</si>
  <si>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</si>
  <si>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</si>
  <si>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</si>
  <si>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A pesticide exposure assessment study undertaken in 2023 and again in 2024 in Kazakhstan, Kyrgyzstan and Tajikistan also included gender disaggregation and showed varying pesticide exposure risks in function of gender and cropping systems.</t>
  </si>
  <si>
    <t>b. Improving women's participation and decision making</t>
  </si>
  <si>
    <t>With regard to pesticide use, women have less access to information and PPE. The project intends to close this gender gap.</t>
  </si>
  <si>
    <t>c. generating socio-economic benefits or services for women</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</si>
  <si>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</si>
  <si>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</si>
  <si>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</si>
  <si>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</si>
  <si>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</si>
  <si>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 If NO, how does the project identify, collect and document good practices? </t>
  </si>
  <si>
    <t>The project does not have a dedicated knowledge management strategy, however, works on publishing a series of flyers on pesticide topics (e.g. contaminated soil, empty pesticide container collection, IPM, ….)
Key outputs are collected and both uploaded to FPMIS as well as to the project team’s shared disk. Materials are published on project website. Technical reports are shared with counterpart governments.
GEF has requested the project to document in detail all steps undertaken to assess, test and permit co-processing for POPs-disposal.</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</si>
  <si>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</si>
  <si>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</si>
  <si>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</si>
  <si>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t xml:space="preserve">The project is striving to systematically attach communication activities to important and visible national and regional project events.
Communication activities include:
-- Public meetings in parallel to the mini-landfill remediation in Village #1 (Tajikistan)
-- Sharing IPM results across countries in the region through a regional workshop in May 2025 in Budapest
-- Video-tapping missions in all five countries to document project work and develop several final topical videos by project end
-- Continued production of information materials for trainings
-- Invitation of local/regional/national media to training events (e.g. training on contaminated site assessment and remediation in Leninsk (Kazakhstan) produced 21 different articles and posts).
</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</si>
  <si>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</si>
  <si>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YouTube Shorts on Pesticide Management in Central Asia: https://youtu.be/0glGHvG_a7I</t>
  </si>
  <si>
    <t>Please provide links to related website, social media account</t>
  </si>
  <si>
    <t>Project website: https://www.fao.org/in-action/pesticides-central-asia/en</t>
  </si>
  <si>
    <t xml:space="preserve">Please provide a list of publications, leaflets, video materials, newsletters, or other communications assets publised on the web, if any. </t>
  </si>
  <si>
    <t xml:space="preserve">See the project website for recent events, news pieces, video materials (there are three videos available related to safeguarding activities in Azerbaijan and IPM trials in Türkiye).
Videos can be found under following links:
https://www.youtube.com/watch?v=HbfSq6OZ7UA
https://youtube.com/shorts/5S4Y0AcVe-c?si=awYsKQ5ErNRCHjY0
https://youtu.be/z6DDcURnnKY
Project leaflet, latest version in Kazakh: https://www.fao.org/documents/card/en/c/CC0589KK
Leaflets on risks by obsolete pesticides in Tajikistan along with a poster, on pesticide lifecycle management in three languages (English, Russian and Azerbaijani), and on how to clean up pesticide contaminated soils two languages (English and Russian (for latter, PWS process is still ongoing):
https://www.fao.org/in-action/pesticides-central-asia/resources/leaflets/en
Ten FAO guidelines/publications translated into Turkish and accessible online:
• The International Code of Conduct on Pesticide Management;
• Guidelines on Prevention and Management of Pesticide Resistance;
• Guidance on Pest and Pesticide Management Policy Development;
• Guidelines for Personal Protection when Handling and Applying Pesticides;
• Guidelines on Good Practice for Ground Application of Pesticides;
• Guidelines on Management Options for Empty Pesticide Containers;
• Guidelines on the Organization of Schemes for Testing and Certification of Agricultural Pesticide Sprayers in Use;
• Guidelines on Highly Hazardous Pesticides;
• Agroecology in Europe and Central Asia: An overview;
• Activity book: Healthy Plants, Healthy Planet.
The following table shows all publications produced under the project so far:
‍The International Code of Conduct on Pesticide Management (translation) ‍TUR: https://www.fao.org/documents/card/en/c/i3604tr
‍Guidelines for personal protection when handling and applying pesticides (translation) ‍TUR: https://www.fao.org/documents/card/en/c/ca7430tr
‍Guidelines on Management Options for Empty Pesticide Containers (translation) ‍TUR: https://www.fao.org/3/bt563tr/bt563tr.pdf
‍Guidelines on Prevention and Management of Pesticide Resistance (translation) ‍TUR: https://www.fao.org/3/bt561tr/bt561tr.pdf
Guidelines on good practice for ground application of pesticides (translation) TUR: https://www.fao.org/documents/card/en/c/y2767tr
‍International Code of Conduct on Pesticide Management. Guidelines on Highly Hazardous Pesticides (translation) TUR: https://www.fao.org/documents/card/en/c/I5566TR
‍Guidelines on organization of schemes for testing and certification of agricultural pesticide sprayers in use (translation) TUR: https://www.fao.org/documents/card/en/c/y2685tr
‍International Code of Conduct on the Distribution and Use of Pesticides
Guidance on Pest and Pesticide Management Policy Development (translation) TUR: https://www.fao.org/documents/card/en/c/CA8116TR
‍Activity book – Healthy plants, healthy planet (translation) ‍AZE: https://www.fao.org/documents/card/en/c/CA9327AZ
TUR: https://www.fao.org/documents/card/en/c/CA9327TR
‍Sue's apple orchard (Kid’s Book) ‍ENG: https://www.fao.org/documents/card/en/c/cb4975en/
AZE: https://www.fao.org/documents/card/en/c/CB4975AZ
TUR: https://www.fao.org/documents/card/en/c/CB4975TR
‍Climate change impacts on twenty major crop pests in Central Asia, the Caucasus and Southeastern Europe ‍ENG: https://www.fao.org/documents/card/en/c/cb5954en
RUS: https://www.fao.org/documents/card/en/c/CB5954RU
TUR: https://www.fao.org/documents/card/en/c/CB5954TR
‍Agroecology in Europe and Central Asia - An overview (translation) ‍TUR: https://www.fao.org/documents/card/en/c/CA8299TR
‍Lifecycle Management of Pesticides and Disposal of POPs Pesticides in Central Asian countries and Türkiye ENG: https://www.fao.org/documents/card/en/c/cc0589en
KAZ: https://www.fao.org/documents/card/en/c/CC0589KK
RUS: https://www.fao.org/documents/card/en/c/CC0589RU
‍Hidden dangers from pesticides and obsolete pesticides in Tajikistan ENG: https://www.fao.org/documents/card/en/c/cc2765en
TJK: https://www.fao.org/documents/card/en/c/CC2765TG
‍Hidden dangers from pesticides and obsolete pesticides in Tajikistan (poster) ENG: https://www.fao.org/documents/card/en/c/CC2777EN
TJK: https://www.fao.org/documents/card/en/c/CC2777TG
‍Pesticide lifecycle management: Facilitating safer and greener agriculture ENG: https://www.fao.org/documents/card/en/c/cc8023en
AZE: https://www.fao.org/documents/card/en/c/CC8023AZ
RUS: https://www.fao.org/documents/card/en/c/CC8023RU
Yearbook 2021: Lifecycle Management of Pesticides and Disposal of POPs Pesticides in Central Asian countries and Türkiye ENG: https://www.fao.org/documents/card/en/c/cc0348en
RUS: https://www.fao.org/documents/card/en/c/CC0348RU
‍Yearbook 2022: Lifecycle Management of Pesticides and Disposal of POPs Pesticides in Central Asian countries and Türkiye ENG: https://www.fao.org/documents/card/en/c/cc6360en
RUS: https://www.fao.org/documents/card/en/c/CC6360RU
Yearbook 2023: Lifecycle Management of Pesticides and Disposal of POPs Pesticides in Central Asian countries and Türkiye ENG:
https://openknowledge.fao.org/items/76112b21-4bbc-47c0-befa-3f7c3a405cf1
RUS:
Under PWS process
</t>
  </si>
  <si>
    <t>Please indicate the Communication and/or knowledge management focal point's name and contact detais.</t>
  </si>
  <si>
    <t>Ms. Birim Mor, birim.mor@fao.org</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</si>
  <si>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</si>
  <si>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</si>
  <si>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N/A
Do indigenous peoples and/or local communities have an active partcipation in the project activities? If yes, briefly describe how.</t>
  </si>
  <si>
    <t>13. Co-Financing Table</t>
  </si>
  <si>
    <t>Sources of Co-financing</t>
  </si>
  <si>
    <t>Name of Co-financer</t>
  </si>
  <si>
    <t>Type of Co-financing</t>
  </si>
  <si>
    <t>Amount Confirmed at CEO endorsement/approval (in USD)</t>
  </si>
  <si>
    <t>Actual Amount Materialized at 30 June 2025 (in USD)</t>
  </si>
  <si>
    <t>Recipient Country Government</t>
  </si>
  <si>
    <t>Azerbaijan MoA**</t>
  </si>
  <si>
    <t xml:space="preserve">Other </t>
  </si>
  <si>
    <t>In-kind</t>
  </si>
  <si>
    <t>Azerbaijan MoE**</t>
  </si>
  <si>
    <t>Kazakhstan MoA</t>
  </si>
  <si>
    <t>no pledge</t>
  </si>
  <si>
    <t>Kyrgyzstan MoA*</t>
  </si>
  <si>
    <t>Kyrgyzstan SAEPF*</t>
  </si>
  <si>
    <t>Tajikistan MoA</t>
  </si>
  <si>
    <t>Tajikistan CEP</t>
  </si>
  <si>
    <t>MoA Türkiye</t>
  </si>
  <si>
    <t>GEF Agency</t>
  </si>
  <si>
    <t>FAO FTPP, FTFP</t>
  </si>
  <si>
    <t>FAO TCP</t>
  </si>
  <si>
    <t>FAO Locust</t>
  </si>
  <si>
    <t>FAO Regular</t>
  </si>
  <si>
    <t>FAO 040</t>
  </si>
  <si>
    <t>FAO STDF</t>
  </si>
  <si>
    <t>Tajikistan EC</t>
  </si>
  <si>
    <t>Tajikistan JICA</t>
  </si>
  <si>
    <t>Tajikistan UNECE</t>
  </si>
  <si>
    <t>Tajikistan UNEP</t>
  </si>
  <si>
    <t>World Bank</t>
  </si>
  <si>
    <t>Donor Agency</t>
  </si>
  <si>
    <t>Tajikistan various</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</si>
  <si>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</si>
  <si>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</si>
  <si>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</si>
  <si>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</si>
  <si>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</si>
  <si>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</si>
  <si>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</si>
  <si>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</si>
  <si>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</si>
  <si>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</si>
  <si>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</si>
  <si>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Salyan city, Azerbaijan</t>
  </si>
  <si>
    <t>Obsolete pesticide site, contaminated site pilot work</t>
  </si>
  <si>
    <t>Salyan, Dayikend village, Azerbaijan</t>
  </si>
  <si>
    <t>Obsolete pesticide site</t>
  </si>
  <si>
    <t>Salyan, Sarvan village, Azerbaijan</t>
  </si>
  <si>
    <t>Organic School Garden</t>
  </si>
  <si>
    <t>Lankaran, Khanbolan village, Azerbaijan</t>
  </si>
  <si>
    <t>Baku city, Gala village, Azerbaijan</t>
  </si>
  <si>
    <t>Zangilan, Agali village, Azerbaijan</t>
  </si>
  <si>
    <t>Neftchala, Azerbaijan</t>
  </si>
  <si>
    <t>Jalilabad, Azerbaijan</t>
  </si>
  <si>
    <t>Aghstafa, Azerbaijan</t>
  </si>
  <si>
    <t>Shamkir, Dallar settlement, Azerbaijan</t>
  </si>
  <si>
    <t>Samukh Kolayir village, Azerbaijan</t>
  </si>
  <si>
    <t>Goranboy, Delimammadli, Azerbaijan</t>
  </si>
  <si>
    <t>Yevlakh, Azerbaijan</t>
  </si>
  <si>
    <t>Ujar I, Azerbaijan</t>
  </si>
  <si>
    <t>Ujar, Mususlu village, Azerbaijan</t>
  </si>
  <si>
    <t>Beylagan, Ahmadli village, Azerbaijan</t>
  </si>
  <si>
    <t>Fuzuli, Horadiz settlement, Azerbaijan</t>
  </si>
  <si>
    <t>Agjabadi, Hindrarch, Azerbaijan</t>
  </si>
  <si>
    <t>Siyazan, Azerbaijan</t>
  </si>
  <si>
    <t>Khachmaz, Lajat village, Azerbaijan</t>
  </si>
  <si>
    <t>Imishli, Azerbaijan</t>
  </si>
  <si>
    <t>Imishli, Jafarli village, Azerbaijan</t>
  </si>
  <si>
    <t>Saatly, Dada Gorgud village, Azerbaijan</t>
  </si>
  <si>
    <t>Khachmaz, Sabiroba village, Azerbaijan</t>
  </si>
  <si>
    <t>IPM field trials</t>
  </si>
  <si>
    <t>Goraboy, Fakhrali village, Azerbaijan</t>
  </si>
  <si>
    <t>Samukh district, Azerbaijan</t>
  </si>
  <si>
    <t>Ganja city, Azerbaijan</t>
  </si>
  <si>
    <t>Guba, Azerbaijan</t>
  </si>
  <si>
    <t>CMS pilot</t>
  </si>
  <si>
    <t>Shamkir, Alyagublu village, Azerbaijan</t>
  </si>
  <si>
    <t>Jangi Storage Facility, Azerbaijan</t>
  </si>
  <si>
    <t>Central pesticide storage facility; safeguarding of obsolete pesticides</t>
  </si>
  <si>
    <t>OP inventory 2022 Karaganda oblast (oblast center Karaganda city</t>
  </si>
  <si>
    <t>OP inventory 2022 Akmola oblast (oblast center – Kokshetau city)</t>
  </si>
  <si>
    <t>OP inventory 2022 Pavlodar oblast (oblast center – Pavlodar city)</t>
  </si>
  <si>
    <t>Bio-remediation trials (Saimasai)</t>
  </si>
  <si>
    <t>Farm “Bolashak” (IPM trials in cabbage)</t>
  </si>
  <si>
    <t>Farm “Almas” (IPM trials in (tomato)</t>
  </si>
  <si>
    <t>Farm “Zhemis” (IPM trials in apple)</t>
  </si>
  <si>
    <t>Almaty oblast</t>
  </si>
  <si>
    <t>Farmers exposure assessment</t>
  </si>
  <si>
    <t>Akmola oblast</t>
  </si>
  <si>
    <t>North Kazakhstan oblast</t>
  </si>
  <si>
    <t>Kostanay oblast</t>
  </si>
  <si>
    <t>Karaganda oblast</t>
  </si>
  <si>
    <t>OP inventory 2023 Abay oblast (oblast center-Semey)</t>
  </si>
  <si>
    <t>OP inventory 2023 Aktobe oblast (oblast center-Aktobe)</t>
  </si>
  <si>
    <t>OP inventory 2023 Almaty oblast (oblast center Konaev)</t>
  </si>
  <si>
    <t>OP inventory 2023 Atyrau oblast (oblast center Atyrau)</t>
  </si>
  <si>
    <t>OP inventory 2023 East-Kazakhstan oblast (oblast center-Ust-Kamenogorsk)</t>
  </si>
  <si>
    <t>OP inventory 2023 West Kazakhstan oblast (oblast center- Uralsk)</t>
  </si>
  <si>
    <t>OP inventory 2023 North Kazakhstan oblast (oblast center-Petropavlovsk)</t>
  </si>
  <si>
    <t>OP inventory 2023 Mangistau oblast (oblast center Aktau)</t>
  </si>
  <si>
    <t>OP inventory 2023 Turkestan oblast (oblast center Turkestan)</t>
  </si>
  <si>
    <t>OP inventory 2023 Kyzylorda oblast (oblast center-Kyzylorda)</t>
  </si>
  <si>
    <t>OP inventory 2023 Zhamyl oblast (oblast center-Taraz)</t>
  </si>
  <si>
    <t>OP inventory 2023 Zhetisu oblast (oblast center Taldykorgan)</t>
  </si>
  <si>
    <t>OP inventory 2023 Kostanay oblast (oblast center-Kostanai)</t>
  </si>
  <si>
    <t>Panfilov district, Kyrgyzstan</t>
  </si>
  <si>
    <t>42.798205</t>
  </si>
  <si>
    <t>73.677026</t>
  </si>
  <si>
    <t>42.740483</t>
  </si>
  <si>
    <t>73.752000</t>
  </si>
  <si>
    <t>42.728100</t>
  </si>
  <si>
    <t>73.783150</t>
  </si>
  <si>
    <t>42.750117</t>
  </si>
  <si>
    <t>73.780950</t>
  </si>
  <si>
    <t>42.796017</t>
  </si>
  <si>
    <t>73.682367</t>
  </si>
  <si>
    <t>42.805550,</t>
  </si>
  <si>
    <t>73.745300</t>
  </si>
  <si>
    <t>42.956133</t>
  </si>
  <si>
    <t>73.635300</t>
  </si>
  <si>
    <t>42.942200</t>
  </si>
  <si>
    <t>73.641967</t>
  </si>
  <si>
    <t>42.916783</t>
  </si>
  <si>
    <t>73.648883</t>
  </si>
  <si>
    <t>Zhaiyl district, Kyrgyzstan</t>
  </si>
  <si>
    <t>42.896250</t>
  </si>
  <si>
    <t>73.913583</t>
  </si>
  <si>
    <t>42.889600</t>
  </si>
  <si>
    <t>73.928150</t>
  </si>
  <si>
    <t>Moscow district, Kyrgyzstan</t>
  </si>
  <si>
    <t>42.943967</t>
  </si>
  <si>
    <t>74.059167</t>
  </si>
  <si>
    <t>74.120300</t>
  </si>
  <si>
    <t>42.914550</t>
  </si>
  <si>
    <t>74.125183</t>
  </si>
  <si>
    <t>42.840167</t>
  </si>
  <si>
    <t>74.002267</t>
  </si>
  <si>
    <t>42.841183</t>
  </si>
  <si>
    <t>74.009467</t>
  </si>
  <si>
    <t>Kemin district, Kyrgyzstan</t>
  </si>
  <si>
    <t>42.805702</t>
  </si>
  <si>
    <t>75.638845</t>
  </si>
  <si>
    <t>42.823153</t>
  </si>
  <si>
    <t>75.546800</t>
  </si>
  <si>
    <t>Chui district, Kyrgyzstan</t>
  </si>
  <si>
    <t>42.752688</t>
  </si>
  <si>
    <t>75.332978</t>
  </si>
  <si>
    <t>Issyk-Ata district, Kyrgyzstan</t>
  </si>
  <si>
    <t>42.898833</t>
  </si>
  <si>
    <t>74.857933</t>
  </si>
  <si>
    <t>42.876233</t>
  </si>
  <si>
    <t>74.709517</t>
  </si>
  <si>
    <t>Alamudun district, Kyrgyzstan</t>
  </si>
  <si>
    <t>42.782967</t>
  </si>
  <si>
    <t>74.503817</t>
  </si>
  <si>
    <t>Sokuluk district, Kyrgyzstan</t>
  </si>
  <si>
    <t>42.961183</t>
  </si>
  <si>
    <t>74.328283</t>
  </si>
  <si>
    <t>43.109500</t>
  </si>
  <si>
    <t>74.402450</t>
  </si>
  <si>
    <t>Bakai-Ata district, Kyrgyzstan</t>
  </si>
  <si>
    <t>42.558683</t>
  </si>
  <si>
    <t>71.935550</t>
  </si>
  <si>
    <t>Kara-Buura district, Kyrgyzstan</t>
  </si>
  <si>
    <t>42.609283</t>
  </si>
  <si>
    <t>71.571733</t>
  </si>
  <si>
    <t>Balykchy town, Kyrgyzstan</t>
  </si>
  <si>
    <t>42.461500</t>
  </si>
  <si>
    <t>76.222583</t>
  </si>
  <si>
    <t xml:space="preserve">Issyk-Kul district, Kyrgyzstan  </t>
  </si>
  <si>
    <t>42.724938</t>
  </si>
  <si>
    <t>77.471492</t>
  </si>
  <si>
    <t>Tup district, Kyrgyzstan</t>
  </si>
  <si>
    <t>42.773250</t>
  </si>
  <si>
    <t>78.289783</t>
  </si>
  <si>
    <t>Aksu district, Kyrgyzstan</t>
  </si>
  <si>
    <t>42.501967</t>
  </si>
  <si>
    <t>78.485950</t>
  </si>
  <si>
    <t>42.482317</t>
  </si>
  <si>
    <t>78.367433</t>
  </si>
  <si>
    <t>Zhety-Oguz district, Kyrgyzstan</t>
  </si>
  <si>
    <t>42.347400</t>
  </si>
  <si>
    <t>78.030600</t>
  </si>
  <si>
    <t>Naryn rayon, Kyrgyzstan</t>
  </si>
  <si>
    <t>41.428000</t>
  </si>
  <si>
    <t>76.075667</t>
  </si>
  <si>
    <t>Kochkor district, Kyrgyzstan</t>
  </si>
  <si>
    <t>42.156417</t>
  </si>
  <si>
    <t>75.698267</t>
  </si>
  <si>
    <t>42.174767</t>
  </si>
  <si>
    <t>75.682533</t>
  </si>
  <si>
    <t>At-Bashy district, Kyrgyzstan</t>
  </si>
  <si>
    <t>41.165166</t>
  </si>
  <si>
    <t>75.802366</t>
  </si>
  <si>
    <t>Djalal-Abad town, Kyrgyzstan</t>
  </si>
  <si>
    <t>40.954333</t>
  </si>
  <si>
    <t>72.987250</t>
  </si>
  <si>
    <t>Suzak district, Kyrgyzstan</t>
  </si>
  <si>
    <t>40.885707</t>
  </si>
  <si>
    <t>73.022478</t>
  </si>
  <si>
    <t>40.922867</t>
  </si>
  <si>
    <t>72.961767</t>
  </si>
  <si>
    <t>41.023167</t>
  </si>
  <si>
    <t>72.988317</t>
  </si>
  <si>
    <t>41.056067</t>
  </si>
  <si>
    <t>73.115567</t>
  </si>
  <si>
    <t>41.115350</t>
  </si>
  <si>
    <t>73.259583</t>
  </si>
  <si>
    <t>40.890450</t>
  </si>
  <si>
    <t>72.881400</t>
  </si>
  <si>
    <t>Bazarkorgon district, Kyrgyzstan</t>
  </si>
  <si>
    <t>41.017917</t>
  </si>
  <si>
    <t>72.709350</t>
  </si>
  <si>
    <t>40.954883</t>
  </si>
  <si>
    <t>72.590017</t>
  </si>
  <si>
    <t>41.041450</t>
  </si>
  <si>
    <t>72.722683</t>
  </si>
  <si>
    <t>41.040867</t>
  </si>
  <si>
    <t>72.723267</t>
  </si>
  <si>
    <t>Nooken district, Kyrgyzstan</t>
  </si>
  <si>
    <t>41.008783</t>
  </si>
  <si>
    <t>72.561617</t>
  </si>
  <si>
    <t>41.007533</t>
  </si>
  <si>
    <t>72.564417</t>
  </si>
  <si>
    <t>41.208667</t>
  </si>
  <si>
    <t>72.064933</t>
  </si>
  <si>
    <t>Aksy district, Kyrgyzstan</t>
  </si>
  <si>
    <t>41.458867</t>
  </si>
  <si>
    <t>71.716767</t>
  </si>
  <si>
    <t>Ala-Buka district, Kyrgyzstan</t>
  </si>
  <si>
    <t>41.390133</t>
  </si>
  <si>
    <t>71.482817</t>
  </si>
  <si>
    <t>41.387583</t>
  </si>
  <si>
    <t>71.481300</t>
  </si>
  <si>
    <t>40.993733</t>
  </si>
  <si>
    <t>72.896650</t>
  </si>
  <si>
    <t>41.022367</t>
  </si>
  <si>
    <t>72.933117</t>
  </si>
  <si>
    <t>Kara-Suu district, Kyrgyzstan</t>
  </si>
  <si>
    <t>40.671067</t>
  </si>
  <si>
    <t>72.888850</t>
  </si>
  <si>
    <t>Aravan district, Kyrgyzstan</t>
  </si>
  <si>
    <t>40.520950</t>
  </si>
  <si>
    <t>72.409200</t>
  </si>
  <si>
    <t>Leilek district, Kyrgyzstan</t>
  </si>
  <si>
    <t>40.090000</t>
  </si>
  <si>
    <t>70.792600</t>
  </si>
  <si>
    <t>39.888850</t>
  </si>
  <si>
    <t>69.496350</t>
  </si>
  <si>
    <t>39.984100</t>
  </si>
  <si>
    <t>69.587350</t>
  </si>
  <si>
    <t>Kadamjai district, Kyrgyzstan</t>
  </si>
  <si>
    <t>40.274517</t>
  </si>
  <si>
    <t>72.045883</t>
  </si>
  <si>
    <t>42.934365</t>
  </si>
  <si>
    <t>74.395070</t>
  </si>
  <si>
    <t>42.824088</t>
  </si>
  <si>
    <t>75.533668</t>
  </si>
  <si>
    <t>Bioremediation field trials</t>
  </si>
  <si>
    <t>Osh oblast</t>
  </si>
  <si>
    <t>Jalal-Abad oblast</t>
  </si>
  <si>
    <t>Talas oblast</t>
  </si>
  <si>
    <t>Chui oblast</t>
  </si>
  <si>
    <t>Issyk-Kul oblast</t>
  </si>
  <si>
    <t>Vakhsh district, Tajikistan</t>
  </si>
  <si>
    <t>37.68558</t>
  </si>
  <si>
    <t>68.83792</t>
  </si>
  <si>
    <t>Vakhsh landfill, construction of store for obsolete pesticides</t>
  </si>
  <si>
    <t>Jaihun (Qumsangir) district, Tajikistan</t>
  </si>
  <si>
    <t>37.36070</t>
  </si>
  <si>
    <t xml:space="preserve"> 68.67758</t>
  </si>
  <si>
    <t>Mini-landfill for obsolete pesticide in Village #1, Jaihun district</t>
  </si>
  <si>
    <t>Sughd region of Tajikistan</t>
  </si>
  <si>
    <t>40.39017</t>
  </si>
  <si>
    <t>69.59095</t>
  </si>
  <si>
    <t>Inventory update</t>
  </si>
  <si>
    <t>Bokhtar region of Tajikistan</t>
  </si>
  <si>
    <t>37.84276</t>
  </si>
  <si>
    <t>68.77458</t>
  </si>
  <si>
    <t>Mastchohi kuhi district, Tajikistan</t>
  </si>
  <si>
    <t>39.44872</t>
  </si>
  <si>
    <t>69.66864</t>
  </si>
  <si>
    <t>Shahristan district, Tajikistan</t>
  </si>
  <si>
    <t>39.77646</t>
  </si>
  <si>
    <t>68.81838</t>
  </si>
  <si>
    <t>Devashtich (Ghonchi) district, Tajikistan</t>
  </si>
  <si>
    <t>39.96260</t>
  </si>
  <si>
    <t>69.14021</t>
  </si>
  <si>
    <t>Nurabad (Komsomolabad) district, Districts of Republican Subordination (DRS), Tajikistan</t>
  </si>
  <si>
    <t>38.87155</t>
  </si>
  <si>
    <t>69.96514</t>
  </si>
  <si>
    <t>Tojikobod district, DRS, Tajikistan</t>
  </si>
  <si>
    <t>39.11774</t>
  </si>
  <si>
    <t>70.84525</t>
  </si>
  <si>
    <t>Lyaksh (Jirgatol) district, DRS, Tajikistan</t>
  </si>
  <si>
    <t>39.15220</t>
  </si>
  <si>
    <t>71.95958</t>
  </si>
  <si>
    <t>Khovaling district, Tajikistan</t>
  </si>
  <si>
    <t>38.33502</t>
  </si>
  <si>
    <t>69.99303</t>
  </si>
  <si>
    <t>Hissor district, DRS, Tajikistan</t>
  </si>
  <si>
    <t>38.53345</t>
  </si>
  <si>
    <t xml:space="preserve"> 68.55726</t>
  </si>
  <si>
    <t>Shakhrinaw distict, DRS, Tajikistan</t>
  </si>
  <si>
    <t>38.55568</t>
  </si>
  <si>
    <t>68.41650</t>
  </si>
  <si>
    <t>Isfara district, Tajikistan</t>
  </si>
  <si>
    <t>40.75370</t>
  </si>
  <si>
    <t>70.41157</t>
  </si>
  <si>
    <t>Khatlon oblast</t>
  </si>
  <si>
    <t>Sugd oblast</t>
  </si>
  <si>
    <t>Lyaksh district</t>
  </si>
  <si>
    <t>Isparta, Egirdir province, Türkiye</t>
  </si>
  <si>
    <t>Düzce Provincial Directorate of Agriculture and Forestry Warehouse;  Türkiye</t>
  </si>
  <si>
    <t>Obsolete pesticide safeguarding site</t>
  </si>
  <si>
    <t>Bursa Provincial Directorate of Agriculture and Forestry warehouse;  Türkiye</t>
  </si>
  <si>
    <t>Manisa /Yunusemre District Directorate of Agriculture and Forestry Warehouse;  Türkiye</t>
  </si>
  <si>
    <t>Denizli Provincial Directorate of Agriculture and Forestry;  Türkiye</t>
  </si>
  <si>
    <t>Denizli Çameli District Directorate of Agriculture;  Türkiye</t>
  </si>
  <si>
    <t>Afyonkarahisar Provincial Directorate of Agriculture and Forestry;  Türkiye</t>
  </si>
  <si>
    <t>Ankara Provincial Directorate of Agriculture and Forestry;  Türkiye</t>
  </si>
  <si>
    <t>Kırıkkale Provincial Directorate of Agriculture and Forestry;  Türkiye</t>
  </si>
  <si>
    <t>Tokat Provincial Directorate of Agriculture and Forestry warehouse;  Türkiye</t>
  </si>
  <si>
    <t>Antalya (Doşemealtı District Directorate warehouse);  Türkiye</t>
  </si>
  <si>
    <t>Istanbul Provincial Directorate of Agriculture and Forestry;  Türkiye</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</si>
  <si>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</si>
  <si>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</si>
  <si>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</si>
  <si>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</si>
  <si>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</si>
  <si>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</si>
  <si>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</si>
  <si>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</si>
  <si>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N/A</t>
  </si>
  <si>
    <r>
      <t xml:space="preserve">Output 1.6: Risk communication
</t>
    </r>
    <r>
      <rPr>
        <sz val="9"/>
        <color theme="1"/>
        <rFont val="Arial"/>
        <family val="2"/>
      </rPr>
      <t>• Kazakhstan: A national network on pesticide risk communication was established with 90 network members to date. Information related to obsolete pesticide risks is provided through different channels (telephone hotline, social media, mailing to 49 editorial offices). A training for government (15 %), NGOs (38 %), industry (15 %) and educational sector (32 %) was held on 22 November 2023 (female participants 73 %, male 27 %). A second training was held in Astana on 26 April 2024. It was attended by 39 trainees, thus bringing the total of trained network members to 73. The participants got acquainted with the current situation on POPs and pesticides management in Kazakhstan, requirements of the Kazakh legislation, methods of prevention and protection from POPs and pesticides, methods for awareness raising among stakeholders on the hazards associated with POPs and obsolete pesticides and mitigation of risks.
On 12 April 2024, a webinar was held for Network members on ‘Persistent Organic Pollutants and Pesticides: health and environmental hazards and management measures’. The webinar was attended by 50 participants representing various stakeholders. The online format of the webinar allowed participants from different regions of the country to participate in discussions, share experiences and best practices, and discuss problematic issues in the field of chemical safety of POPs and obsolete pesticides. As a result of the event, recommendations for follow-up actions were formulated to improve the situation in the field of chemical safety when handling persistent organic pollutants and obsolete pesticides at all stages of their life cycle.
The national network on pesticide risk communication “ToxicNet” continued to operate and provide information meetings and trainings in 2024/2025. At the same time, the operations of the network was expanded to other countries in the region, covering Azerbaijan, Kyrgyzstan and Tajikistan with designated national coordinators and an approved Network Charter, and with a total now of network 147 members from NGOs, academia, government bodies, and independent experts. A regional communication strategy was designed and launched. The network’s website (toxicnet.asia) was updated, and active outreach was carried out via Instagram, Facebook, and TikTok. Printed brochures and an awareness video were translated into five languages and distributed via digital and physical channels. Weekly newsletters on POPs and pesticide-related news were distributed to all members of the network during the period. Youth engagement was a key component. Four interactive events were organised: a video competition in Kyrgyzstan (women – 42 %, men – 58 %), an interactive seminar in Tajikistan, a student lecture in Azerbaijan, and the “GreenBrain” hackathon in Kazakhstan (women – 69 %, men – 31 %). Two roundtables were conducted in Kazakhstan and Kyrgyzstan, involving government agencies, NGOs, and academic institutions. Further roundtables in Tajikistan and Azerbaijan are planned for the next phase. Preparations were also initiated for an online training targeting at least 60 participants from the four countries.
• Tajikistan: Four awareness raising seminars on risks by obsolete pesticides were organised 8-11 November 2022. All four seminars together attracted about 140 participants from as various stakeholder groups as central, regional and local administrations and services, farmers, women’s organisations, NGOs, Aarhus centre, etc. A leaflet and a poster were specifically developed for the four seminars. The overall number of printed leaflets (A4) and posters (100*70cm) is 1000 Tajik and 100 English copies, each. In addition, 200 A3 size posters (Tajik only) were printed. The materials can be accessed at:
https://www.fao.org/documents/card/en/c/cc2765en (leaflets), and https://www.fao.org/documents/card/en/c/CC2777EN (posters).
These seminars were repeated 10-24 November 2023 in three regions of Tajikistan and in Dushanbe.
In parallel to the mini-landfill remediation work at Village #1 (see 1.4 above), various information meetings were held with local communities to inform on the work and on pesticide hazards.
• Kazakhstan, Kyrgyzstan, Tajikistan: In autumn 2024, the second phase of the pesticide exposure assessment (see outputs 2.2 and 2.3 below) was implemented. Posters (100 copies) and leaflets (1 000 copies) were prepared on pesticide exposure hazards and safety measures for each country and distributed during awareness raising meetings.
• Kazakhstan, Kyrgyzstan, Tajikistan: For the training on diagnosis and treatment of pesticide poisoning in late 2024, various training materials were developed for medical staff.</t>
    </r>
  </si>
  <si>
    <r>
      <t xml:space="preserve">Output 2.1: Legal assessments
</t>
    </r>
    <r>
      <rPr>
        <sz val="9"/>
        <color theme="1"/>
        <rFont val="Arial"/>
        <family val="2"/>
      </rPr>
      <t>• Assessments of the legal frameworks on pesticide life-cycle management were undertaken in Azerbaijan, Kazakhstan, Kyrgyzstan, and Tajikistan. A synthesis report showing regional commonalities and shortcomings was developed.
• The Azerbaijan legal assessment report was updated in spring 2023 to include recent legislative updates. Further support was provided by developing a NAP for Azerbaijan’s implementation of the Stockholm Convention, also with a view to new POPs to be added, and by supporting the economic justification for an EPR law, which is key for empty pesticide container management. The National Profile needed for the ratification of the Rotterdam Convention was developed in 2Q/2023 and submitted to MENR for further use. MENR has requested project support in preparation of economic and financial justification for ratification of the Convention, which was provided.
• The Kyrgyz assessment report was presented on 20 April 2023 in a workshop in Bishkek. An update of this prior legal assessment was taking place in March – May 2025. Currently, national and international consultants are working on draft regulation on pesticides registration and management to support introduction of an electronic pesticide registration system (see also output 2.2+2.3 below).
• The Kazakhstan legal assessment was updated to include relevant legislation changes which occurred in June 2023. Legal work was initiated on drafting legal documents in relation to the safe disposal of pesticides. A round table “Legislation of the Republic of Kazakhstan on Pesticide Management: Current Status and Recommendations for Improvement” was held in Astana on 24 October 2024 (women – 64 %, men – 36 %). Also, work is ongoing to develop laboratory standards for pesticides analysis.
• The assessments showed that CMS legal regulations are widely absent in all countries.
• Tajikistan: National Profile needed for the ratification of the Rotterdam Convention was developed in 3Q/2023. Based on this work and prior work by other donors, Tajikistan ratified the Rotterdam Convention on 1 October 2024.
• Regional: A regional meeting was co-organized with the Rotterdam Secretariat. The meeting which was held 4-6 July 2023 in Baku is to accelerate ratification of the Rotterdam Convention by several countries of the EECCA region, including Azerbaijan and Tajikistan.</t>
    </r>
  </si>
  <si>
    <r>
      <t xml:space="preserve">Output 3.1: Pest and disease monitoring
</t>
    </r>
    <r>
      <rPr>
        <sz val="9"/>
        <color rgb="FF000000"/>
        <rFont val="Arial"/>
        <family val="2"/>
      </rPr>
      <t xml:space="preserve">• </t>
    </r>
    <r>
      <rPr>
        <sz val="9"/>
        <color theme="1"/>
        <rFont val="Arial"/>
        <family val="2"/>
      </rPr>
      <t xml:space="preserve">Baseline assessments of existing pest surveillance systems were undertaken in Azerbaijan, Kyrgyzstan and Tajikistan. All countries show a need to strengthen pest surveillance.
</t>
    </r>
    <r>
      <rPr>
        <sz val="9"/>
        <color rgb="FF000000"/>
        <rFont val="Arial"/>
        <family val="2"/>
      </rPr>
      <t xml:space="preserve">• </t>
    </r>
    <r>
      <rPr>
        <sz val="9"/>
        <color theme="1"/>
        <rFont val="Arial"/>
        <family val="2"/>
      </rPr>
      <t xml:space="preserve">A Technical webinar on Pest Surveillance for Sustainable Agriculture was held on 25 February 2021 (116 participants);
</t>
    </r>
    <r>
      <rPr>
        <sz val="9"/>
        <color rgb="FF000000"/>
        <rFont val="Arial"/>
        <family val="2"/>
      </rPr>
      <t xml:space="preserve">• </t>
    </r>
    <r>
      <rPr>
        <sz val="9"/>
        <color theme="1"/>
        <rFont val="Arial"/>
        <family val="2"/>
      </rPr>
      <t>A study of the impact of climate change on 20 crop pests in the countries of the FAO REU region was published in 2021: https://www.fao.org/documents/card/en/c/cb5954en. The report provides important input to understand how agricultural systems must be adapted to climate change without resorting to increased pesticide use.</t>
    </r>
  </si>
  <si>
    <r>
      <t xml:space="preserve">Output 3.3: IPM promotion
</t>
    </r>
    <r>
      <rPr>
        <sz val="9"/>
        <color rgb="FF000000"/>
        <rFont val="Arial"/>
        <family val="2"/>
      </rPr>
      <t xml:space="preserve">• </t>
    </r>
    <r>
      <rPr>
        <sz val="9"/>
        <color theme="1"/>
        <rFont val="Arial"/>
        <family val="2"/>
      </rPr>
      <t xml:space="preserve">Collection of data of the various IPM trials is ongoing in order to quantify and synthesise results at end of the project.
• </t>
    </r>
    <r>
      <rPr>
        <sz val="9"/>
        <color rgb="FF00A933"/>
        <rFont val="Arial"/>
        <family val="2"/>
      </rPr>
      <t xml:space="preserve">A regional IPM workshop was organised in Budapest 21-22 May 2025. Project outcomes from IPM trials in all five countries were presented and discussed. The team emphasized region-specific achievements and shared technical insights on improved pest surveillance, farmer engagement, and lessons from IPM implementation in the five project countries between 2020–2025. Experiences from national programs were shared, including rollout strategies, institutional uptake of IPM practices, reports on latest development and technologies to reduce pesticide use and spraying losses, and integration of local knowledge into IPM protocols. The interaction between participants strengthened technical dialogue and identified priority areas for sustained capacity-building. A field trip to a demonstration site outside Budapest allowed participants to observe practical IPM methods in use, including trap cropping, beneficial insect release, and low-impact pesticide trials. Participants were involved in engaged and detailed discussions with the farmer and his staff, Follow-up discussions were facilitated linking field observations with national implementation challenges and best practices. Several countries expressed interest in adapting similar demonstration activities at the local level post-project.
</t>
    </r>
    <r>
      <rPr>
        <sz val="9"/>
        <color rgb="FF000000"/>
        <rFont val="Arial"/>
        <family val="2"/>
      </rPr>
      <t xml:space="preserve">• </t>
    </r>
    <r>
      <rPr>
        <sz val="9"/>
        <color theme="1"/>
        <rFont val="Arial"/>
        <family val="2"/>
      </rPr>
      <t xml:space="preserve">Guidance for producers to reduce pesticide use for annual and perineal crops was developed, which includes suggestions on farm management, agroecological practices as well as suggestions on specific requirements for each crop and for disease and pest management. The Guidebook has been prepared in both Turkish and English and is about to be published.
</t>
    </r>
    <r>
      <rPr>
        <sz val="9"/>
        <color rgb="FF000000"/>
        <rFont val="Arial"/>
        <family val="2"/>
      </rPr>
      <t xml:space="preserve">• </t>
    </r>
    <r>
      <rPr>
        <sz val="9"/>
        <color theme="1"/>
        <rFont val="Arial"/>
        <family val="2"/>
      </rPr>
      <t xml:space="preserve">A meeting with beneficiary farmers in Türkiye on 14 June 2023 showed that they are actively up-taking the IPM practices and paying for the pheromone dispensers themselves, not the least because they are aware of the health risks related to pesticide use; but also because pheromone dispensers can be hung by women farmers, unlike pesticide spraying, which is done mainly by men; and pheromone dispensers work efficiently also in high trees, where it is difficult to apply pesticides. A video on this meeting was prepared and is available in YouTube </t>
    </r>
    <r>
      <rPr>
        <u/>
        <sz val="9"/>
        <color rgb="FF0000FF"/>
        <rFont val="Arial"/>
        <family val="2"/>
      </rPr>
      <t>https://youtube.com/shorts/5S4Y0AcVe-c?si=Dk6sZDRfESUSpBCb</t>
    </r>
    <r>
      <rPr>
        <sz val="9"/>
        <color theme="1"/>
        <rFont val="Arial"/>
        <family val="2"/>
      </rPr>
      <t xml:space="preserve">. In 2023, all 46 farmers participating in the 2022 trials continued to use pheromone traps, and they estimated that another 100-150 fellow farmers had switched to the new practices after seeing the trial results of the last years.
</t>
    </r>
    <r>
      <rPr>
        <sz val="9"/>
        <color rgb="FF000000"/>
        <rFont val="Arial"/>
        <family val="2"/>
      </rPr>
      <t xml:space="preserve">• </t>
    </r>
    <r>
      <rPr>
        <sz val="9"/>
        <color theme="1"/>
        <rFont val="Arial"/>
        <family val="2"/>
      </rPr>
      <t xml:space="preserve">A paper on the “Status of pest resistance to pesticides and its management with IPM strategies in Apple orchards in Türkiye” was drafted and is currently in technical review.
</t>
    </r>
    <r>
      <rPr>
        <sz val="9"/>
        <color rgb="FF000000"/>
        <rFont val="Arial"/>
        <family val="2"/>
      </rPr>
      <t xml:space="preserve">• </t>
    </r>
    <r>
      <rPr>
        <sz val="9"/>
        <color theme="1"/>
        <rFont val="Arial"/>
        <family val="2"/>
      </rPr>
      <t xml:space="preserve">An article entitled "The Effect of Mating Disruption Pheromone Dispensers on the Control of the Codling Moth [Cydia pomonella L.] (Lep.: Tortricidae) in Lake District Apple Orchards" was published in Fruit Science Journal in 2023 to discuss the first two years results within the IPM implementations in Türkiye. The article can be accessed </t>
    </r>
    <r>
      <rPr>
        <u/>
        <sz val="9"/>
        <color rgb="FF0000FF"/>
        <rFont val="Arial"/>
        <family val="2"/>
      </rPr>
      <t>here</t>
    </r>
    <r>
      <rPr>
        <sz val="9"/>
        <color theme="1"/>
        <rFont val="Arial"/>
        <family val="2"/>
      </rPr>
      <t>. </t>
    </r>
  </si>
  <si>
    <r>
      <rPr>
        <b/>
        <sz val="10"/>
        <color theme="1"/>
        <rFont val="Arial"/>
        <family val="2"/>
      </rPr>
      <t>Output 1.1: National inventories</t>
    </r>
    <r>
      <rPr>
        <sz val="10"/>
        <color theme="1"/>
        <rFont val="Arial"/>
        <family val="2"/>
      </rPr>
      <t xml:space="preserve">
  • Azerbaijan: Inventory of 19 sites was done in 2019. All sites must be considered contaminated. At seven sites, total of 350 metric tonnes (MT) of OP identified, additional buried amount of 100 MT suspected at one site. In addition, 10’000+ MT of obsolete pesticides (mostly POPs) centralised at Jangi storage facility and at least 25’000 MT of contaminated soil needing treatment. Azerbaijan requested in April 2023 an additional inventory in its new areas, however, due to lack of demining of the potential sites the request has been cancelled;
  • Kazakhstan: Numbers from the 2022/2023 inventory have been reviewed and consolidated. The inventory visited in total 964 sites across 15 Oblasts. It identified 168 sites with obsolete pesticides, containing a total of 1 261 m³ of mixed pesticides without packaging, at least 146 728 m³ of contaminated soil, about 81 metric tonnes of solid and 404 litres of liquid obsolete pesticides as well as about 1 500 empty containers needing management. In addition, six burial sites across four Oblasts have been identified; the amount of wastes buried there will only be known after undertaking site-specific investigations. It must be assumed that the figures above are lower estimates. It is likely that more sites will be identified in future or that existing sites contain larger quantities of materials (e.g., buried pesticides) than estimated during the inventories. The inventory report also identified the highest risk sites, which should be prioritised for remediation. Finally, it provides recommendations for an effective national approach to manage in a safe manner Kazakhstan’s obsolete pesticide legacy;
  • Kyrgyzstan: A national inventory of 62 sites was done in 2021. At 26 sites, approximately 5’000 MT of OP found (90 % buried at three landfills, rest scattered at stores). Many of the former store sites are ownerless, in poor condition, posing a potential hazard to human health and the environment;
  • Tajikistan: Project inventoried obsolete pesticides in Sukhd Oblast and reconciled data from various prior inventories to generate a first national inventory. Data show that main challenge in Tajikistan is not obsolete pesticides in stores but the large volumes of contaminated soil around the 200 mini-landfills across the country. However, there is currently no understanding of the size of the challenge to remediate these 200 sites (contaminants, concentrations, total volume of contaminated materials). Hence, 20 Rapid Environmental Assessments (REAs) were undertaken in October-November 2023 to contribute to a national mini-landfill inventory. Samples taken were send to an analytical lab, based on which the site risk characterisations were done in February 2024;
   • Azerbaijan, Kazakhstan, Kyrgyzstan, Tajikistan: Training and technical support was provided for better information management of obsolete pesticides by using a Geographical Information System (GIS). The trainings conveyed fundamental methods for data management, digitalisation and spatial analysis of national inventory data on obsolete pesticides using GIS tools and methods. In total, 86 country representatives participated in the trainings. A final assessment and recommendation on transformation to a digital management of obsolete pesticide was prepared.
</t>
    </r>
    <r>
      <rPr>
        <b/>
        <sz val="10"/>
        <color theme="1"/>
        <rFont val="Arial"/>
        <family val="2"/>
      </rPr>
      <t xml:space="preserve">Output 1.2: Disposal strategy
</t>
    </r>
    <r>
      <rPr>
        <sz val="10"/>
        <color theme="1"/>
        <rFont val="Arial"/>
        <family val="2"/>
      </rPr>
      <t xml:space="preserve">  • A project regional disposal strategy was developed in 2021 based on investigation of available disposal and export options in the region.  KGZ + TJK: both countries will not investigate disposal options but want waste to be contained (communication with related GEF/UNEP project).  TUR: Has well developed national disposal capacity including for POPs waste (but does not accept imported waste);
  • Options for export for disposal were investigated with negative result for all countries. Last turndown received in 2023 in communication between Kyrgyzstan and China;
  • Azerbaijan: The Holcim Garadagh cement kiln was benchmarked in 2021 for its ability to co-process POPs wastes in compliance with relevant Basel Convention Technical Guidelines. Discussion was held with GEF on 10 June 2022 whether and how to move forward with testing and permitting co-processing. GEF directed to explore further the option of co-processing in close collaboration with GEF STAP and with all steps to be documented for GEF. Following a meeting with Holcim Azerbaijan and Geocycle (the alternative fuels arm of Holcim) in Baku in September 2022 to discuss the benchmark results and the further way forward, a scientific-technical assessment of the probability of successful destruction of POPs pesticides in compliance with the Basel Convention Technical Guidelines at the Holcim Garadagh kiln was undertaken in 2H/2022. Based on the positive recommendations of the two assessment reports, three Azerbaijani ministries requested a performance test at the Garadagh cement kiln to demonstrate compliance of POPs co-processing with the Basel Convention and national requirements. Following the request, a Task Force has been established including all relevant government institutions, project team and technical consultants to share information, advice and provide necessary support in developing and conducting the performance test. The test protocol has been developed and presented at a first Task Force meeting on 14 June 2024. Based on feedback, the performance test protocol was finalised by August 2024. For the preparation of the performance test, three major activities were undertaken: 1) Additional chemical analysis of the waste to be co-processed during the performance test was undertaken. Aim was to establish the relation between chlorine and DDT contents in the drums, which is needed to compute the POPs DE/DRE of the performance test. Based on the lab results, the feed order of the drums ensuring a constant chlorine level in the kiln was defined. A total of 757 drums were palletised in the feed order and are now ready for the test. 2) A logistics company was selected which will load the pallets into shipping containers and transport them from their current location to the Garadagh kiln. 3) The performance test was tendered. Based on a competitive selection, currently contracting of the emission testing company is ongoing, the test will be held late September/early October 2025;
  • Azerbaijan: Following a request by MoA, an assessment of management capacity at the Jangi obsolete pesticides storage facility was done in July 2023. Based on identified gaps, a training to improve site management and discuss equipment and site upgrade needs was held in 11-15 December 2023. In July/August 2024, SOPs for handling the wastes at the Jangi storage facility were developed by an IC based on International Best Practices (. A NC was subsequently recruited to review and adapt these SOPs considering national Azerbaijani requirements and identify additional national capacity gaps for their proper implementation. 150 IBCs for storing liquid wastes were procured for Jangi. In addition, a list of technical and safety equipment needed at the facility was developed and is currently being tendered. The development of an electronic Waste Management Information System (WMIS) was tendered. Work on the WMIS started in January 2025, the system is to register delivered wastes, its storage location, safety information, and in future also mark disposal of the volumes. The system is largely developed and is currently in government final review. It should be delivered by end August 2025;
  • Azerbaijan: On 20 September 2023, a workshop was held in Baku on improving the management of obsolete pesticides and prevent their recurrence. The workshop, among other, has facilitated the establishment of an inter-ministerial commission addressing the management of obsolete pesticides and contaminated soils;
.  • Kazakhstan: Benchmarking of one cement kiln (JSC “Jambyl Cement”, Vicat company) for its ability to co-process POPs wastes in compliance with the relevant Basel Convention Technical Guidelines was done in December 2022. The results were presented to the government during a 19 April 2024 workshop in Almaty. While based on the initial assessment the plant is technically able to co-process POPs wastes, current legislation does only have provisions for incinerating, but not for co-processing hazardous wastes. As treatment of hazardous wastes is to happen in a legally regulated space, an initial draft for legislation on co-processing as an allowed technology for hazardous waste treatment was developed;
  • Kazakhstan: MoE requested safeguarding and follow-on disposal of about 7 MT of obsolete pesticides at a dilapidated store. Preparatory explorations of national capacity showed that while safeguarding with ensuing temporary storage is feasible, it is not clear whether the materials can be disposed of in line with international best practices. Discussions are held with the UNIDO project (GEF ID 5300) whether the small high-temperature incinerator under construction could be an option. The option of using the Turmalin incinerator is assessed too, but not all documents needed for assessing its technical capacity have been provided to date;
  • Kyrgyzstan: A round-table was held on 20 April 2023 in Bishkek to discuss the development of a national strategy for OP management. As an element of this strategy, a roadmap for the construction of two central stores for safeguarded obsolete pesticides in the North and the South of the Republic has been jointly developed with the main partners and approved by relevant Ministries. The road map includes: volumes of OP to be safeguarded; possible store locations with advantages and disadvantages; criteria for the selection of stores. A key obstacle for the overall safeguarding process is the missing designation of the government entity responsible for the management of obsolete pesticides, without which work cannot start. Despite repeated discussions with ministries and the presidential office, no decision on the responsible entity was obtained, which impacted plans for safeguarding obsolete pesticides and constructing central stores. In view of the remaining limited project time, it was decided to refrain from constructing a central store(s), as no decision on the siting could be obtained in 2024. However, nearly 100 MT of obsolete pesticides in the Osh region can still be safeguarded without a governmental decision (see next Output 1.3);
  • Webinars were held on POPs disposal options (24 June 2020, 21 participants) and empty pesticides container management systems (CMS) (14 October 2020, 170 participants).
</t>
    </r>
    <r>
      <rPr>
        <b/>
        <sz val="10"/>
        <color theme="1"/>
        <rFont val="Arial"/>
        <family val="2"/>
      </rPr>
      <t xml:space="preserve">Output 1.3: Safeguarding and disposal of 900 metric tonnes (MT)
</t>
    </r>
    <r>
      <rPr>
        <sz val="10"/>
        <color theme="1"/>
        <rFont val="Arial"/>
        <family val="2"/>
      </rPr>
      <t xml:space="preserve">  • Azerbaijan: 210.342 MT of liquid POPs and other obsolete pesticides were safeguarded at the central Jangi storage facility. Materials are now repacked in 11,402 UN-approved drums in a locked store building and awaiting disposal at a national disposal facility in case the performance test is successful (as mentioned above, export for disposal is not possible). A video on Jangi and obsolete pesticides safeguarding was finalised in early 2024;
  • Kazakhstan: MoE requested safeguarding and follow-on disposal of about 7 MT of obsolete pesticides at a dilapidated store. A tender was published and is currently under evaluation. It foresees safeguarding only, or if an environmentally sound national disposal option can be identified, also disposal;
  • Kyrgyzstan: A key obstacle for the overall safeguarding process is the missing designation of the government entity responsible for the management of obsolete pesticides. Without a responsible body, the land transfer process needed for the construction of central stores as well as other approval processes cannot be initiated. Nevertheless, safeguarding of a stock of almost 100 MT of obsolete pesticides stored at a military base in the Osh region was initiated. An EIA for the safeguarding work was developed and approved by MoE. a training for the safeguarding team was held 25/26 June 2024. Safeguarding was undertaken in April 2025. Due to a wrong delivery of salvage drums, correct salvage drums need to be re-procured from a different provider. The remaining stock of nine drums with liquid pesticides will be repacked in September 2025;
  • Türkiye: A total of 14.173 MT of obsolete pesticides collected from 11 stores were safeguarded and disposed of in July 2024.
</t>
    </r>
    <r>
      <rPr>
        <b/>
        <sz val="10"/>
        <color theme="1"/>
        <rFont val="Arial"/>
        <family val="2"/>
      </rPr>
      <t>Output 1.4: Contaminated sites</t>
    </r>
    <r>
      <rPr>
        <sz val="10"/>
        <color theme="1"/>
        <rFont val="Arial"/>
        <family val="2"/>
      </rPr>
      <t xml:space="preserve">
  • Azerbaijan: A contaminated site assessment including a drone map and the drilling of a series of sampling and monitoring wells was done at the Ujar former pesticide store. Based on the data, a Phase 2 Conceptual Site Model and a site management plan were developed by June 2024. In parallel, the project was contacted by the newly created inter-ministerial "Commission for coordinating the activities of state bodies (institutions) in the field of ensuring the safe operation of potentially dangerous objects" to provide methodological support and advice for the assessment and management of pesticide contaminated sites in Azerbaijan. A targeted training was held 3-6 August 2024 for the Commission members at the contaminated Yevlakh site. It included training on the new (final draft) guidelines for the management of POPs contaminated sites of the Stockholm Convention, particularly on the initial site assessment phase, interviews with local stakeholders, installation of boreholes and soil sampling. Further, a Manual on Contaminated Site Management was drafted summarising the main elements of the Stockholm Convention guidance;
  • Kazakhstan: Laboratory and greenhouse trials for bio- and phytoremediation of POPs and heavy metals contaminated soils had started in 2023. First results show encouraging levels of POPs decomposition. The best performing phyto-remediants and microorganisms were further tested in 2024 under field conditions. Results and recommendations will become available in 2025;
  • Kyrgyzstan: A field trial of bio-remediation of soil contaminated with 19 different POPs pesticides showed substantial acceleration of the decomposition process. Germination tests at the end showed that soil vitality was improved and soil toxicity reduced. In addition, laboratory trials with bacteria immobilising heavy-metals started. Results and recommendations will become available in 2025;
  • Regional: On 16 April 2024, an International Conference on “Bio- And Phyto-Remediation Technologies for Contaminated Agricultural Soil towards Green Agriculture” was held in Almaty, bringing together 61 experts (including 28 women) from different countries to discuss international best practices in management of contaminated soils and to provide a platform to present recent studies and field works in the region aiming at rehabilitation and restoration of pesticides contaminated areas. One outcome of the conference was the proposal to establish a Central Asia Working Group on Contaminated Soil as part of FAO’s Global Soil Partnership. On 17 April 2024, conference participants could then visit the bio-/phyto-remediation trial site. A leaflet on remediation technologies was prepared in English and Russian. https://openknowledge.fao.org/items/2bc92de0-2aef-4a08-847c-63d1c04423a8;
  • Kazakhstan: A training on management of POPs contaminated sites, particularly on the initial site assessment phase, interviews with local stakeholders, installation of boreholes and soil sampling was held 14-16 May 2025 at the Leninsk (Atameken) contaminated site. The training was attended by 13 female and 7 male participants. Based on a post-training questionnaire, participants expressed high satisfaction with the training content and organization, noting that the knowledge gained would be applicable in their current work. The training also generated 21 publications in various media;
  • Tajikistan: Vakhsh landfill was further upgraded to become a recipient site for excavated obsolete pesticides from mini-landfills being remediated. For this, a series of six soil cells were built which can store about 5 000 m3 of pesticide-contaminated soil resp. construction rubble from pesticide stores taken down. Based on a competitive selection, an organisation was contracted to remediate the DDT-containing mini-landfill at Village #1 (Khatlon Oblast). The mini-landfill was remediated by June 2025, while some closing work at Vakhsh landfill will continue through October 2025;
  • Tajikistan: In a separate activity, a drone map of the Bagara mini-landfill was made, which forms the base for any future remediation planning;
</t>
    </r>
    <r>
      <rPr>
        <b/>
        <sz val="10"/>
        <color theme="1"/>
        <rFont val="Arial"/>
        <family val="2"/>
      </rPr>
      <t xml:space="preserve">Output 1.5: Container management system (CMS)
</t>
    </r>
    <r>
      <rPr>
        <sz val="10"/>
        <color theme="1"/>
        <rFont val="Arial"/>
        <family val="2"/>
      </rPr>
      <t xml:space="preserve">  • CMS and Agricultural Plastic Waste (APW) baselines were assessed in all five project countries and reconciled in a regional report;
  • Azerbaijan: A national CMS workshop was conducted in May 2024. The workshop aimed to familiarise participants with the history and best practices of CMS, present the results of the baseline assessment on CMS and Agricultural Plastic Waste (APW) in Azerbaijan, and explore pathways to establish effective management of empty pesticide containers and APW. Representatives from relevant ministries and local companies participated. The workshop identified that empty pesticide container collection falls within the scope of the new Extended Producer Responsibility (EPR) law. A ToT on triple rinsing of empty pesticide containers including practical exercises was held in March 2025. Also, several meetings with potential industrial solution providers as well as with responsible government entities to discuss models for a CMS managing company were held. Based on that input, a roadmap for introducing a CMS in Azerbaijan was developed and submitted to AFSA for review and further action. Finally, an economic assessment was made for a potential integration of a CMS into Azerbaijan’s new EPR system;
  • Kazakhstan: The national baseline assessment of empty pesticide containers and Agricultural Plastic Waste (APW) undertaken was presented to the Government and other stakeholders at a National Workshop on 28 November 2023. Discussions are ongoing how to best connect and build upon some already existing regional collection systems and how the government best stimulates a national system. Also, driving establishment of a national CMS in the frame of new EPR legislation is discussed. In parallel, a ToT on triple rinsing and container collection was held 27/28 May 2024, followed by five multiplication trainings on triple rinsing and container collection in July 2024 across Kazakhstan;
  • Kyrgyzstan: A CMS pilot project was launched in Sokoluk district in 2025 by pesticide sales companies to quantify the volume of containers generated in the district annually, investigate potential disposal options within the country, and define options for collection schemes and delivery points. Initial results were discussed during a visit by the IC on CMS in April 2025. A workshop is planned for 3Q/2025 to present the pilot results and discuss replication on a national level based on a draft CMS model developed based on the pilot results;
   • Tajikistan: A tender for the development of pesticides legislation including a bylaw on CMS was published. However, no national bidder with relevant experience could be identified and the work had to be cancelled;
   • Türkiye: 50 collection containers for empty pesticide packaging were provided for the Silifke region. The inauguration meeting was held on 2 June 2023, a flyer (1’000 copies) explaining the risks related to improper disposal of empty pesticide packaging and how to use the collection containers was developed and distributed to farmers. Feedback from local extension service and farmers at end of season was very positive. In total, 405.8 kg of empty pesticide packaging was collected in 2023 and disposed by co-processing in a cement kiln. Establishment of a working group to develop the management of containers from collection to disposal is underway and a roadmap for introducing the missing elements for a comprehensive CMS was drafted and is currently in review.</t>
    </r>
  </si>
  <si>
    <r>
      <t xml:space="preserve">Output 4.1: Project monitoring
</t>
    </r>
    <r>
      <rPr>
        <sz val="9"/>
        <color rgb="FF00A933"/>
        <rFont val="Arial"/>
        <family val="2"/>
      </rPr>
      <t xml:space="preserve">- Six PIRs developed (including this one).
</t>
    </r>
    <r>
      <rPr>
        <sz val="9"/>
        <color rgb="FF000000"/>
        <rFont val="Arial"/>
        <family val="2"/>
      </rPr>
      <t>- Mid-term evaluation finalised (2022), related management response submitted.
- Finance and activity tracking tools in place.
- Project internal M&amp;E system developed and in place.
Output 4.2: Lessons learnt shared
• Five PSCMs and one country briefing held. Trainings on safeguarding and the gender dimension of pesticide use were provided in the frame of the 2nd PSCM. During the 3rd PSCM, participants were introduced to the Turkish pesticide registration system and the related QR-code system to track pesticide containers. An overview was given on Türkiye’s IPM work and the project’s IPM trial orchards could be visited, including testimonials from beneficiary farmers. Also, two facilities producing beneficiary pests were visited. The 4th PSCM provided an opportunity to organise conferences on digitalisation in agriculture and its benefits for reducing pesticide use; on remediation methods for pesticide contaminated soils (bio-/phyto-remediation and other nature-based solutions); and to hold a national workshop on Management and Disposal of Obsolete Pesticides in Kazakhstan. A virtual 5th PSCM was held 12 December 2024. The meeting presented, discussed and endorsed the final work plan and budget until project end. Implementation progress was then presented to the countries at a virtual briefing on 10 July 2025. The meeting also endorsed a final operational extension of the project until April 2026, in order to allow enough time for the Terminal Evaluation.
• FAO work on IPM and results of the apple orchards IPM field trials were presented 17-20 November 2022 at the 6th Biocidal conference in Antalya, Türkiye.
• In the frame of World Soil Day on 6 December 2022, a webinar on HHP and contaminated soil management brought together 59 participants from 4 continents. The World Soil Day on 19 December 2024 provided an opportunity to inform on key project results on national obsolete pesticides inventory, soil remediation tests, IPM trials, and pesticide exposure assessment (PAN UK).
• In the frame of the 14th HCH &amp; Pesticide Forum, a special session was organised on 22 February 2023 dedicated to the special challenges in the Central Asia region on contaminated soil and on solutions promoted by the project to introduce better life-cycle management. The Forum was also a good venue to exchange and receive latest information on best options to safely manage various types of hazardous agricultural wastes.
• In the frame of 16th Joint FAO/WHO Meeting on Pesticide Management (JMPM) on 6 November 2023, a presentation was delivered to explain pesticide management activities carried out by FAO REU including in the frame of this project. Information was submitted regarding the progress of FAO pesticide management since 16th JMPM in October 2024 to be shared in the 17th JMPM.
• The project website is operating since September 2021. Besides project materials and information, various news pieces were published (see project website, https://www.fao.org/in-action/pesticides-central-asia/news/news/en).
• Ten FAO guidelines and publications were translated into Turkish; leaflets on pesticide life-cycle management, risks by obsolete pesticides in Tajikistan, on soil remediation technologies, and on collection of empty pesticide packaging in the frame of a pilot project in Silifke (Türkiye) published; report on climate change impacts on crop pests published; books for children on pesticide risks and alternatives to pesticides published (in English, Turkish, Azerbaijani); the FAO Activity Book on plant health was translated into Azerbaijani and Turkish; information videos about IPM practices in Türkiye, the Baku LCM workshop, and safeguarding in Azerbaijan developed and published on Youtube; four webinars held. (See project website.)
• Various technical reports were developed on regional risk reduction and disposal strategy for obsolete stocks; four legal baseline assessments; five national assessments of CMS and Agriculture Plastic Waste baseline; a regional strategy for container management; assessment of disposal options for Azerbaijan and Kazakhstan; gender, socio-economic and health dimensions of pesticide use and management; regional study on impact of climate change on pests; three assessments of national pest surveillance systems; draft regional IPM strategy; IPM National Action Plans; farmers level pesticide exposure assessment; treatment of pesticide poisoning; HHP assessment in all five countries; identification of alternatives to the use of alpha-cypermethrin and thiacloprid (both HHPs); and the Azerbaijan National Profile for the Rotterdam Convention.
• A project leaflet (in English, Russian and Kazakh) and Yearbooks 2021, 2022 and 2023 describing progress under the project in each country were published. The Yearbooks target national stakeholders and a wider audience.
• A regional video covering the various elements of pesticide lifecycle management including obsolete pesticide management, pesticide risks, regional issue and FAO’s interventions to address them was published on YouTube Shorts in mid-February 2025 (Pesticide Management in Central Asia: https://youtu.be/0glGHvG_a7I). A project end video, a regional IPM video and three thematic short videos on soil contamination, obsolete pesticide management and CMS are under development and a filming mission was arranged in March-May 2025. For the project end video, all visual materials captured so far within the scope of different activities/events will be used.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</si>
</sst>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409]* #,##0.00_ ;_-[$$-409]* \-#,##0.00\ ;_-[$$-409]* &quot;-&quot;??_ ;_-@_ "/>
    <numFmt numFmtId="165" formatCode="dd/mm/yyyy;@"/>
    <numFmt numFmtId="166" formatCode="_-[$$-409]* #,##0.000000_ ;_-[$$-409]* \-#,##0.000000\ ;_-[$$-409]* &quot;-&quot;??_ ;_-@_ "/>
    <numFmt numFmtId="167" formatCode="&quot;$&quot;#,##0"/>
  </numFmts>
  <fonts count="66" x14ac:knownFonts="1">
    <font>
      <sz val="11"/>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i/>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b/>
      <sz val="13"/>
      <color theme="1"/>
      <name val="Aptos Narrow"/>
      <family val="2"/>
      <scheme val="minor"/>
    </font>
    <font>
      <sz val="13"/>
      <color theme="1"/>
      <name val="Aptos Narrow"/>
      <family val="2"/>
      <scheme val="minor"/>
    </font>
    <font>
      <sz val="13"/>
      <color rgb="FF000000"/>
      <name val="Calibri"/>
      <family val="2"/>
    </font>
    <font>
      <b/>
      <sz val="15"/>
      <color rgb="FFFFFF00"/>
      <name val="Aptos Narrow"/>
      <family val="2"/>
      <scheme val="minor"/>
    </font>
    <font>
      <sz val="13"/>
      <name val="Aptos Narrow"/>
      <family val="2"/>
      <scheme val="minor"/>
    </font>
    <font>
      <b/>
      <sz val="13"/>
      <name val="Aptos Narrow"/>
      <family val="2"/>
      <scheme val="minor"/>
    </font>
    <font>
      <b/>
      <sz val="9"/>
      <color rgb="FF000000"/>
      <name val="Arial"/>
      <family val="2"/>
    </font>
    <font>
      <sz val="11"/>
      <name val="Aptos Narrow"/>
      <family val="2"/>
      <scheme val="minor"/>
    </font>
    <font>
      <b/>
      <sz val="11"/>
      <name val="Aptos Narrow"/>
      <family val="2"/>
      <scheme val="minor"/>
    </font>
    <font>
      <b/>
      <sz val="10"/>
      <color rgb="FF000000"/>
      <name val="Arial"/>
      <family val="2"/>
    </font>
    <font>
      <u/>
      <sz val="13"/>
      <name val="Aptos Narrow"/>
      <family val="2"/>
      <scheme val="minor"/>
    </font>
    <font>
      <sz val="13"/>
      <name val="Aptos Narrow"/>
      <family val="2"/>
    </font>
    <font>
      <b/>
      <sz val="13"/>
      <color rgb="FFFF0000"/>
      <name val="Aptos Narrow"/>
      <family val="2"/>
      <scheme val="minor"/>
    </font>
    <font>
      <b/>
      <sz val="15"/>
      <color rgb="FFFF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8"/>
      <name val="Arial"/>
      <family val="2"/>
    </font>
    <font>
      <sz val="8"/>
      <color theme="1"/>
      <name val="Arial"/>
      <family val="2"/>
    </font>
    <font>
      <b/>
      <i/>
      <sz val="10"/>
      <color theme="1"/>
      <name val="Arial"/>
      <family val="2"/>
    </font>
    <font>
      <sz val="10"/>
      <color theme="1"/>
      <name val="Aptos Narrow"/>
      <family val="2"/>
      <scheme val="minor"/>
    </font>
    <font>
      <sz val="10"/>
      <color theme="1"/>
      <name val="Arial"/>
      <family val="2"/>
    </font>
    <font>
      <sz val="9"/>
      <color rgb="FF00A933"/>
      <name val="Arial"/>
      <family val="2"/>
    </font>
    <font>
      <u/>
      <sz val="9"/>
      <color rgb="FF0000FF"/>
      <name val="Arial"/>
      <family val="2"/>
    </font>
  </fonts>
  <fills count="16">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indexed="64"/>
      </left>
      <right/>
      <top style="thin">
        <color rgb="FF000000"/>
      </top>
      <bottom/>
      <diagonal/>
    </border>
  </borders>
  <cellStyleXfs count="2">
    <xf numFmtId="0" fontId="0" fillId="0" borderId="0"/>
    <xf numFmtId="0" fontId="13" fillId="0" borderId="0"/>
  </cellStyleXfs>
  <cellXfs count="452">
    <xf numFmtId="0" fontId="0" fillId="0" borderId="0" xfId="0"/>
    <xf numFmtId="0" fontId="8" fillId="0" borderId="0" xfId="0" applyFont="1"/>
    <xf numFmtId="0" fontId="0" fillId="0" borderId="0" xfId="0" applyAlignment="1">
      <alignment vertical="top"/>
    </xf>
    <xf numFmtId="0" fontId="11" fillId="0" borderId="0" xfId="0" applyFont="1"/>
    <xf numFmtId="0" fontId="14" fillId="6" borderId="13" xfId="0" applyFont="1" applyFill="1" applyBorder="1" applyAlignment="1">
      <alignment vertical="top" wrapText="1"/>
    </xf>
    <xf numFmtId="0" fontId="14" fillId="7" borderId="13" xfId="0" applyFont="1" applyFill="1" applyBorder="1" applyAlignment="1">
      <alignment vertical="top" wrapText="1"/>
    </xf>
    <xf numFmtId="0" fontId="8" fillId="0" borderId="0" xfId="0" applyFont="1" applyAlignment="1">
      <alignment wrapText="1"/>
    </xf>
    <xf numFmtId="0" fontId="8" fillId="0" borderId="0" xfId="0" applyFont="1" applyAlignment="1">
      <alignment vertical="top"/>
    </xf>
    <xf numFmtId="0" fontId="16" fillId="0" borderId="0" xfId="1" applyFont="1" applyAlignment="1">
      <alignment horizontal="left"/>
    </xf>
    <xf numFmtId="0" fontId="11" fillId="0" borderId="0" xfId="0" applyFont="1" applyAlignment="1">
      <alignment horizontal="left"/>
    </xf>
    <xf numFmtId="0" fontId="8" fillId="0" borderId="0" xfId="0" applyFont="1" applyAlignment="1">
      <alignment vertical="top" wrapText="1"/>
    </xf>
    <xf numFmtId="0" fontId="8"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center" vertical="top" wrapText="1"/>
    </xf>
    <xf numFmtId="0" fontId="12" fillId="0" borderId="0" xfId="0" applyFont="1" applyAlignment="1">
      <alignment horizontal="left"/>
    </xf>
    <xf numFmtId="0" fontId="11" fillId="0" borderId="0" xfId="0" quotePrefix="1" applyFont="1" applyAlignment="1">
      <alignment horizontal="left"/>
    </xf>
    <xf numFmtId="0" fontId="11" fillId="0" borderId="0" xfId="0" quotePrefix="1" applyFont="1"/>
    <xf numFmtId="0" fontId="8" fillId="0" borderId="1" xfId="0" applyFont="1" applyBorder="1" applyAlignment="1">
      <alignment vertical="top" wrapText="1"/>
    </xf>
    <xf numFmtId="0" fontId="9" fillId="0" borderId="0" xfId="0" applyFont="1" applyAlignment="1">
      <alignment horizontal="left"/>
    </xf>
    <xf numFmtId="0" fontId="6" fillId="0" borderId="0" xfId="0" applyFont="1" applyAlignment="1">
      <alignment horizontal="left"/>
    </xf>
    <xf numFmtId="0" fontId="13" fillId="0" borderId="0" xfId="1"/>
    <xf numFmtId="0" fontId="24" fillId="0" borderId="0" xfId="0" applyFont="1"/>
    <xf numFmtId="0" fontId="9" fillId="0" borderId="0" xfId="0" applyFont="1"/>
    <xf numFmtId="0" fontId="0" fillId="0" borderId="0" xfId="0" applyAlignment="1">
      <alignment vertical="center" wrapText="1"/>
    </xf>
    <xf numFmtId="0" fontId="32" fillId="0" borderId="0" xfId="1" applyFont="1" applyAlignment="1">
      <alignment wrapText="1"/>
    </xf>
    <xf numFmtId="0" fontId="22" fillId="0" borderId="0" xfId="0" applyFont="1" applyAlignment="1">
      <alignment horizontal="left"/>
    </xf>
    <xf numFmtId="0" fontId="15" fillId="0" borderId="0" xfId="0" applyFont="1" applyAlignment="1">
      <alignment vertical="top" wrapText="1"/>
    </xf>
    <xf numFmtId="0" fontId="33" fillId="0" borderId="0" xfId="0" applyFont="1" applyAlignment="1">
      <alignment wrapText="1"/>
    </xf>
    <xf numFmtId="0" fontId="0" fillId="0" borderId="0" xfId="0" applyAlignment="1">
      <alignment horizontal="left"/>
    </xf>
    <xf numFmtId="0" fontId="8" fillId="0" borderId="0" xfId="0" applyFont="1" applyAlignment="1">
      <alignment horizontal="left"/>
    </xf>
    <xf numFmtId="0" fontId="36" fillId="0" borderId="0" xfId="0" applyFont="1"/>
    <xf numFmtId="0" fontId="37" fillId="0" borderId="0" xfId="0" applyFont="1"/>
    <xf numFmtId="0" fontId="39" fillId="9" borderId="0" xfId="0" applyFont="1" applyFill="1"/>
    <xf numFmtId="0" fontId="40" fillId="0" borderId="0" xfId="0" applyFont="1"/>
    <xf numFmtId="0" fontId="43" fillId="0" borderId="0" xfId="0" applyFont="1"/>
    <xf numFmtId="0" fontId="13" fillId="0" borderId="0" xfId="1" applyAlignment="1">
      <alignment horizontal="left"/>
    </xf>
    <xf numFmtId="0" fontId="46" fillId="0" borderId="0" xfId="1" applyFont="1"/>
    <xf numFmtId="0" fontId="47" fillId="0" borderId="0" xfId="0" applyFont="1"/>
    <xf numFmtId="0" fontId="41" fillId="0" borderId="0" xfId="0" applyFont="1"/>
    <xf numFmtId="0" fontId="28" fillId="3" borderId="1" xfId="0" applyFont="1" applyFill="1" applyBorder="1" applyAlignment="1">
      <alignment horizontal="center" vertical="center" wrapText="1"/>
    </xf>
    <xf numFmtId="0" fontId="53" fillId="0" borderId="0" xfId="1" applyFont="1"/>
    <xf numFmtId="0" fontId="0" fillId="8" borderId="41" xfId="0" applyFill="1" applyBorder="1" applyAlignment="1">
      <alignment vertical="center" wrapText="1"/>
    </xf>
    <xf numFmtId="0" fontId="0" fillId="8" borderId="40" xfId="0" applyFill="1" applyBorder="1" applyAlignment="1">
      <alignment vertical="center" wrapText="1"/>
    </xf>
    <xf numFmtId="0" fontId="0" fillId="12" borderId="41" xfId="0" applyFill="1" applyBorder="1" applyAlignment="1">
      <alignment vertical="center" wrapText="1"/>
    </xf>
    <xf numFmtId="0" fontId="0" fillId="12" borderId="40" xfId="0" applyFill="1" applyBorder="1" applyAlignment="1">
      <alignment vertical="center" wrapText="1"/>
    </xf>
    <xf numFmtId="0" fontId="24" fillId="10" borderId="34" xfId="0" applyFont="1" applyFill="1" applyBorder="1" applyAlignment="1">
      <alignment vertical="center" wrapText="1"/>
    </xf>
    <xf numFmtId="0" fontId="24" fillId="10" borderId="36" xfId="0" applyFont="1" applyFill="1" applyBorder="1" applyAlignment="1">
      <alignment vertical="center" wrapText="1"/>
    </xf>
    <xf numFmtId="0" fontId="0" fillId="10" borderId="37" xfId="0" applyFill="1" applyBorder="1" applyAlignment="1">
      <alignment vertical="center" wrapText="1"/>
    </xf>
    <xf numFmtId="0" fontId="0" fillId="10" borderId="38" xfId="0" applyFill="1" applyBorder="1" applyAlignment="1">
      <alignment vertical="center" wrapText="1"/>
    </xf>
    <xf numFmtId="0" fontId="50" fillId="11" borderId="32" xfId="0" applyFont="1" applyFill="1" applyBorder="1"/>
    <xf numFmtId="0" fontId="50" fillId="11" borderId="33" xfId="0" applyFont="1" applyFill="1" applyBorder="1"/>
    <xf numFmtId="0" fontId="51" fillId="11" borderId="34" xfId="0" applyFont="1" applyFill="1" applyBorder="1" applyAlignment="1">
      <alignment wrapText="1"/>
    </xf>
    <xf numFmtId="0" fontId="51" fillId="11" borderId="36" xfId="0" applyFont="1" applyFill="1" applyBorder="1" applyAlignment="1">
      <alignment wrapText="1"/>
    </xf>
    <xf numFmtId="0" fontId="50" fillId="11" borderId="37" xfId="0" applyFont="1" applyFill="1" applyBorder="1" applyAlignment="1">
      <alignment wrapText="1"/>
    </xf>
    <xf numFmtId="0" fontId="50" fillId="11" borderId="38" xfId="0" applyFont="1" applyFill="1" applyBorder="1" applyAlignment="1">
      <alignment wrapText="1"/>
    </xf>
    <xf numFmtId="0" fontId="54" fillId="11" borderId="0" xfId="0" applyFont="1" applyFill="1" applyAlignment="1">
      <alignment wrapText="1"/>
    </xf>
    <xf numFmtId="0" fontId="54" fillId="11" borderId="35" xfId="0" applyFont="1" applyFill="1" applyBorder="1" applyAlignment="1">
      <alignment wrapText="1"/>
    </xf>
    <xf numFmtId="0" fontId="55" fillId="10" borderId="32" xfId="0" applyFont="1" applyFill="1" applyBorder="1"/>
    <xf numFmtId="0" fontId="55" fillId="10" borderId="33" xfId="0" applyFont="1" applyFill="1" applyBorder="1"/>
    <xf numFmtId="0" fontId="55" fillId="10" borderId="0" xfId="0" applyFont="1" applyFill="1" applyAlignment="1">
      <alignment vertical="center" wrapText="1"/>
    </xf>
    <xf numFmtId="0" fontId="55" fillId="10" borderId="35" xfId="0" applyFont="1" applyFill="1" applyBorder="1" applyAlignment="1">
      <alignment vertical="center" wrapText="1"/>
    </xf>
    <xf numFmtId="0" fontId="56" fillId="8" borderId="39" xfId="0" applyFont="1" applyFill="1" applyBorder="1" applyAlignment="1">
      <alignment horizontal="center" vertical="center" wrapText="1"/>
    </xf>
    <xf numFmtId="0" fontId="56" fillId="12" borderId="39" xfId="0" applyFont="1" applyFill="1" applyBorder="1" applyAlignment="1">
      <alignment horizontal="center" vertical="center" wrapText="1"/>
    </xf>
    <xf numFmtId="0" fontId="57" fillId="10" borderId="31" xfId="0" applyFont="1" applyFill="1" applyBorder="1"/>
    <xf numFmtId="0" fontId="57" fillId="11" borderId="31" xfId="0" applyFont="1" applyFill="1" applyBorder="1"/>
    <xf numFmtId="0" fontId="44" fillId="13" borderId="31" xfId="0" applyFont="1" applyFill="1" applyBorder="1"/>
    <xf numFmtId="0" fontId="44" fillId="13" borderId="32" xfId="0" applyFont="1" applyFill="1" applyBorder="1"/>
    <xf numFmtId="0" fontId="44" fillId="13" borderId="33" xfId="0" applyFont="1" applyFill="1" applyBorder="1"/>
    <xf numFmtId="0" fontId="26" fillId="13" borderId="34" xfId="0" applyFont="1" applyFill="1" applyBorder="1"/>
    <xf numFmtId="0" fontId="26" fillId="13" borderId="0" xfId="0" applyFont="1" applyFill="1"/>
    <xf numFmtId="0" fontId="43" fillId="13" borderId="30" xfId="0" applyFont="1" applyFill="1" applyBorder="1"/>
    <xf numFmtId="0" fontId="26" fillId="13" borderId="35" xfId="0" applyFont="1" applyFill="1" applyBorder="1"/>
    <xf numFmtId="0" fontId="43" fillId="13" borderId="40" xfId="0" applyFont="1" applyFill="1" applyBorder="1"/>
    <xf numFmtId="0" fontId="26" fillId="13" borderId="36" xfId="0" applyFont="1" applyFill="1" applyBorder="1"/>
    <xf numFmtId="0" fontId="26" fillId="13" borderId="37" xfId="0" applyFont="1" applyFill="1" applyBorder="1"/>
    <xf numFmtId="0" fontId="26" fillId="13" borderId="38" xfId="0" applyFont="1" applyFill="1" applyBorder="1"/>
    <xf numFmtId="0" fontId="0" fillId="0" borderId="48" xfId="0" applyBorder="1"/>
    <xf numFmtId="0" fontId="8" fillId="0" borderId="48" xfId="0" applyFont="1" applyBorder="1"/>
    <xf numFmtId="0" fontId="8" fillId="0" borderId="1" xfId="0" applyFont="1" applyBorder="1" applyAlignment="1">
      <alignment vertical="center" wrapText="1"/>
    </xf>
    <xf numFmtId="0" fontId="49" fillId="5" borderId="0" xfId="0" applyFont="1" applyFill="1"/>
    <xf numFmtId="0" fontId="5" fillId="0" borderId="0" xfId="0" applyFont="1" applyAlignment="1">
      <alignment horizontal="center" vertical="center"/>
    </xf>
    <xf numFmtId="0" fontId="0" fillId="0" borderId="0" xfId="0"/>
    <xf numFmtId="0" fontId="3" fillId="0" borderId="0" xfId="0" applyFont="1" applyAlignment="1">
      <alignment horizontal="center" vertical="center"/>
    </xf>
    <xf numFmtId="0" fontId="2" fillId="0" borderId="0" xfId="0" applyFont="1" applyAlignment="1">
      <alignment horizontal="center" vertical="center"/>
    </xf>
    <xf numFmtId="0" fontId="8"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0" fillId="0" borderId="16" xfId="0" applyBorder="1"/>
    <xf numFmtId="0" fontId="8" fillId="0" borderId="4" xfId="0" applyFont="1" applyBorder="1" applyAlignment="1">
      <alignment vertical="top" wrapText="1"/>
    </xf>
    <xf numFmtId="0" fontId="8" fillId="0" borderId="5" xfId="0" applyFont="1" applyBorder="1" applyAlignment="1">
      <alignment vertical="top" wrapText="1"/>
    </xf>
    <xf numFmtId="0" fontId="8" fillId="0" borderId="6" xfId="0" applyFont="1" applyBorder="1" applyAlignment="1">
      <alignment vertical="top" wrapText="1"/>
    </xf>
    <xf numFmtId="0" fontId="8" fillId="0" borderId="8" xfId="0" applyFont="1" applyBorder="1" applyAlignment="1">
      <alignment vertical="top" wrapText="1"/>
    </xf>
    <xf numFmtId="0" fontId="8" fillId="0" borderId="2" xfId="0" applyFont="1" applyBorder="1" applyAlignment="1">
      <alignment vertical="top" wrapText="1"/>
    </xf>
    <xf numFmtId="0" fontId="8" fillId="0" borderId="9" xfId="0" applyFont="1" applyBorder="1" applyAlignment="1">
      <alignment vertical="top" wrapText="1"/>
    </xf>
    <xf numFmtId="0" fontId="8" fillId="0" borderId="1" xfId="0" applyFont="1" applyBorder="1" applyAlignment="1">
      <alignment horizontal="left" vertical="top" wrapText="1"/>
    </xf>
    <xf numFmtId="0" fontId="0" fillId="0" borderId="5" xfId="0" applyBorder="1" applyAlignment="1">
      <alignment horizontal="left"/>
    </xf>
    <xf numFmtId="0" fontId="0" fillId="0" borderId="6"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0" fillId="0" borderId="9" xfId="0" applyBorder="1" applyAlignment="1">
      <alignment horizontal="left"/>
    </xf>
    <xf numFmtId="0" fontId="8" fillId="0" borderId="12" xfId="0" applyFont="1" applyBorder="1" applyAlignment="1">
      <alignment vertical="top" wrapText="1"/>
    </xf>
    <xf numFmtId="0" fontId="0" fillId="0" borderId="10" xfId="0" applyBorder="1"/>
    <xf numFmtId="0" fontId="8" fillId="0" borderId="1" xfId="0" applyFont="1" applyBorder="1" applyAlignment="1">
      <alignment vertical="center" wrapText="1"/>
    </xf>
    <xf numFmtId="0" fontId="0" fillId="0" borderId="11" xfId="0" applyBorder="1"/>
    <xf numFmtId="0" fontId="8" fillId="0" borderId="0" xfId="0" applyFont="1" applyAlignment="1">
      <alignment vertical="top" wrapText="1"/>
    </xf>
    <xf numFmtId="0" fontId="0" fillId="0" borderId="49" xfId="0" applyBorder="1"/>
    <xf numFmtId="0" fontId="9" fillId="0" borderId="0" xfId="0" applyFont="1" applyAlignment="1">
      <alignment vertical="top" wrapText="1"/>
    </xf>
    <xf numFmtId="0" fontId="0" fillId="0" borderId="50" xfId="0" applyBorder="1"/>
    <xf numFmtId="0" fontId="8" fillId="0" borderId="16" xfId="0" applyFont="1" applyBorder="1" applyAlignment="1">
      <alignment vertical="top" wrapText="1"/>
    </xf>
    <xf numFmtId="0" fontId="0" fillId="0" borderId="7" xfId="0" applyBorder="1"/>
    <xf numFmtId="0" fontId="0" fillId="0" borderId="3" xfId="0" applyBorder="1"/>
    <xf numFmtId="0" fontId="8" fillId="0" borderId="53" xfId="0" applyFont="1" applyBorder="1" applyAlignment="1">
      <alignment vertical="top" wrapText="1"/>
    </xf>
    <xf numFmtId="0" fontId="8" fillId="0" borderId="23" xfId="0" applyFont="1" applyBorder="1" applyAlignment="1">
      <alignment vertical="top" wrapText="1"/>
    </xf>
    <xf numFmtId="0" fontId="8" fillId="0" borderId="29" xfId="0" applyFont="1" applyBorder="1" applyAlignment="1">
      <alignment vertical="top" wrapText="1"/>
    </xf>
    <xf numFmtId="0" fontId="8" fillId="0" borderId="3" xfId="0" applyFont="1" applyBorder="1" applyAlignment="1">
      <alignment vertical="top" wrapText="1"/>
    </xf>
    <xf numFmtId="0" fontId="8" fillId="0" borderId="48" xfId="0" applyFont="1" applyBorder="1" applyAlignment="1">
      <alignment vertical="top" wrapText="1"/>
    </xf>
    <xf numFmtId="0" fontId="8" fillId="0" borderId="7" xfId="0" applyFont="1" applyBorder="1" applyAlignment="1">
      <alignment vertical="top" wrapText="1"/>
    </xf>
    <xf numFmtId="0" fontId="9" fillId="2" borderId="46" xfId="0" applyFont="1" applyFill="1" applyBorder="1" applyAlignment="1">
      <alignment horizontal="center" vertical="center" wrapText="1"/>
    </xf>
    <xf numFmtId="0" fontId="0" fillId="0" borderId="24" xfId="0" applyBorder="1"/>
    <xf numFmtId="0" fontId="0" fillId="0" borderId="25" xfId="0" applyBorder="1"/>
    <xf numFmtId="0" fontId="0" fillId="0" borderId="26" xfId="0" applyBorder="1"/>
    <xf numFmtId="0" fontId="0" fillId="0" borderId="19" xfId="0" applyBorder="1"/>
    <xf numFmtId="0" fontId="0" fillId="0" borderId="21" xfId="0" applyBorder="1"/>
    <xf numFmtId="0" fontId="8" fillId="3" borderId="47" xfId="0" applyFont="1" applyFill="1" applyBorder="1" applyAlignment="1">
      <alignment vertical="top" wrapText="1"/>
    </xf>
    <xf numFmtId="0" fontId="0" fillId="0" borderId="20" xfId="0" applyBorder="1"/>
    <xf numFmtId="0" fontId="8" fillId="0" borderId="16" xfId="0" applyFont="1" applyBorder="1" applyAlignment="1">
      <alignment vertical="center" wrapText="1"/>
    </xf>
    <xf numFmtId="0" fontId="9" fillId="2" borderId="1" xfId="0" applyFont="1" applyFill="1" applyBorder="1" applyAlignment="1">
      <alignment horizontal="center" vertical="center" wrapText="1"/>
    </xf>
    <xf numFmtId="0" fontId="0" fillId="0" borderId="6" xfId="0" applyBorder="1" applyAlignment="1">
      <alignment vertical="top"/>
    </xf>
    <xf numFmtId="0" fontId="0" fillId="0" borderId="3" xfId="0" applyBorder="1" applyAlignment="1">
      <alignment vertical="top"/>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8" fillId="5" borderId="16" xfId="0" applyFont="1" applyFill="1" applyBorder="1" applyAlignment="1">
      <alignment horizontal="center" vertical="center"/>
    </xf>
    <xf numFmtId="0" fontId="8" fillId="5" borderId="16" xfId="0" applyFont="1" applyFill="1" applyBorder="1" applyAlignment="1">
      <alignment horizontal="left" vertical="center"/>
    </xf>
    <xf numFmtId="0" fontId="8" fillId="5" borderId="18" xfId="0" applyFont="1" applyFill="1" applyBorder="1" applyAlignment="1">
      <alignment horizontal="center" vertical="center"/>
    </xf>
    <xf numFmtId="0" fontId="0" fillId="0" borderId="29" xfId="0" applyBorder="1"/>
    <xf numFmtId="0" fontId="7" fillId="0" borderId="0" xfId="0" applyFont="1" applyAlignment="1">
      <alignment horizontal="center" vertical="center"/>
    </xf>
    <xf numFmtId="0" fontId="6" fillId="2" borderId="17" xfId="0" applyFont="1" applyFill="1" applyBorder="1" applyAlignment="1">
      <alignment horizontal="center" vertical="center" wrapText="1"/>
    </xf>
    <xf numFmtId="0" fontId="0" fillId="0" borderId="42" xfId="0" applyBorder="1"/>
    <xf numFmtId="0" fontId="6" fillId="2" borderId="18" xfId="0" applyFont="1" applyFill="1" applyBorder="1" applyAlignment="1">
      <alignment horizontal="center" vertical="center" wrapText="1"/>
    </xf>
    <xf numFmtId="0" fontId="0" fillId="0" borderId="23" xfId="0" applyBorder="1"/>
    <xf numFmtId="0" fontId="18" fillId="0" borderId="0" xfId="0" applyFont="1" applyAlignment="1">
      <alignment horizontal="center" vertical="center"/>
    </xf>
    <xf numFmtId="0" fontId="8" fillId="3" borderId="46" xfId="0" applyFont="1" applyFill="1" applyBorder="1" applyAlignment="1">
      <alignment vertical="top" wrapText="1"/>
    </xf>
    <xf numFmtId="0" fontId="8" fillId="0" borderId="4"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9" fillId="2" borderId="11" xfId="0" applyFont="1" applyFill="1" applyBorder="1" applyAlignment="1">
      <alignment horizontal="center" vertical="center" wrapText="1"/>
    </xf>
    <xf numFmtId="0" fontId="30" fillId="0" borderId="0" xfId="0" applyFont="1" applyAlignment="1">
      <alignment horizontal="center" vertical="top" wrapText="1"/>
    </xf>
    <xf numFmtId="0" fontId="20" fillId="0" borderId="0" xfId="0" applyFont="1" applyAlignment="1">
      <alignment wrapText="1"/>
    </xf>
    <xf numFmtId="0" fontId="4" fillId="5" borderId="0" xfId="0" applyFont="1" applyFill="1" applyAlignment="1">
      <alignment horizontal="center"/>
    </xf>
    <xf numFmtId="0" fontId="7" fillId="0" borderId="0" xfId="0" applyFont="1" applyAlignment="1">
      <alignment horizontal="center"/>
    </xf>
    <xf numFmtId="0" fontId="8" fillId="0" borderId="0" xfId="0" applyFont="1"/>
    <xf numFmtId="0" fontId="52" fillId="0" borderId="1" xfId="0" applyFont="1" applyBorder="1" applyAlignment="1">
      <alignment vertical="center" wrapText="1"/>
    </xf>
    <xf numFmtId="0" fontId="52" fillId="0" borderId="1" xfId="0" applyFont="1" applyBorder="1" applyAlignment="1">
      <alignment horizontal="left" vertical="center" wrapText="1"/>
    </xf>
    <xf numFmtId="0" fontId="60" fillId="0" borderId="22" xfId="0" applyFont="1" applyBorder="1" applyAlignment="1">
      <alignment horizontal="left" vertical="top" wrapText="1"/>
    </xf>
    <xf numFmtId="0" fontId="60" fillId="0" borderId="23" xfId="0" applyFont="1" applyBorder="1" applyAlignment="1">
      <alignment horizontal="left" vertical="top" wrapText="1"/>
    </xf>
    <xf numFmtId="0" fontId="60" fillId="0" borderId="24" xfId="0" applyFont="1" applyBorder="1" applyAlignment="1">
      <alignment horizontal="left" vertical="top" wrapText="1"/>
    </xf>
    <xf numFmtId="0" fontId="60" fillId="0" borderId="25" xfId="0" applyFont="1" applyBorder="1" applyAlignment="1">
      <alignment horizontal="left" vertical="top" wrapText="1"/>
    </xf>
    <xf numFmtId="0" fontId="60" fillId="0" borderId="48" xfId="0" applyFont="1" applyBorder="1" applyAlignment="1">
      <alignment horizontal="left" vertical="top" wrapText="1"/>
    </xf>
    <xf numFmtId="0" fontId="60" fillId="0" borderId="26" xfId="0" applyFont="1" applyBorder="1" applyAlignment="1">
      <alignment horizontal="left" vertical="top" wrapText="1"/>
    </xf>
    <xf numFmtId="0" fontId="60" fillId="0" borderId="19" xfId="0" applyFont="1" applyBorder="1" applyAlignment="1">
      <alignment horizontal="left" vertical="top" wrapText="1"/>
    </xf>
    <xf numFmtId="0" fontId="60" fillId="0" borderId="20" xfId="0" applyFont="1" applyBorder="1" applyAlignment="1">
      <alignment horizontal="left" vertical="top" wrapText="1"/>
    </xf>
    <xf numFmtId="0" fontId="60" fillId="0" borderId="21" xfId="0" applyFont="1" applyBorder="1" applyAlignment="1">
      <alignment horizontal="left" vertical="top" wrapText="1"/>
    </xf>
    <xf numFmtId="0" fontId="8" fillId="0" borderId="22" xfId="0" applyFont="1" applyBorder="1" applyAlignment="1">
      <alignment horizontal="left" vertical="top" wrapText="1"/>
    </xf>
    <xf numFmtId="0" fontId="8" fillId="0" borderId="23" xfId="0" applyFont="1" applyBorder="1" applyAlignment="1">
      <alignment horizontal="left" vertical="top" wrapText="1"/>
    </xf>
    <xf numFmtId="0" fontId="8" fillId="0" borderId="24" xfId="0" applyFont="1" applyBorder="1" applyAlignment="1">
      <alignment horizontal="left" vertical="top" wrapText="1"/>
    </xf>
    <xf numFmtId="0" fontId="8" fillId="0" borderId="25" xfId="0" applyFont="1" applyBorder="1" applyAlignment="1">
      <alignment horizontal="left" vertical="top" wrapText="1"/>
    </xf>
    <xf numFmtId="0" fontId="8" fillId="0" borderId="48" xfId="0" applyFont="1" applyBorder="1" applyAlignment="1">
      <alignment horizontal="left" vertical="top" wrapText="1"/>
    </xf>
    <xf numFmtId="0" fontId="8" fillId="0" borderId="26" xfId="0" applyFont="1" applyBorder="1" applyAlignment="1">
      <alignment horizontal="left" vertical="top" wrapText="1"/>
    </xf>
    <xf numFmtId="0" fontId="8" fillId="0" borderId="19" xfId="0" applyFont="1" applyBorder="1" applyAlignment="1">
      <alignment horizontal="left" vertical="top" wrapText="1"/>
    </xf>
    <xf numFmtId="0" fontId="8" fillId="0" borderId="20" xfId="0" applyFont="1" applyBorder="1" applyAlignment="1">
      <alignment horizontal="left" vertical="top" wrapText="1"/>
    </xf>
    <xf numFmtId="0" fontId="8" fillId="0" borderId="21" xfId="0" applyFont="1" applyBorder="1" applyAlignment="1">
      <alignment horizontal="left" vertical="top" wrapText="1"/>
    </xf>
    <xf numFmtId="0" fontId="6" fillId="2" borderId="1" xfId="0" applyFont="1" applyFill="1" applyBorder="1" applyAlignment="1">
      <alignment vertical="top" wrapText="1"/>
    </xf>
    <xf numFmtId="0" fontId="7" fillId="0" borderId="0" xfId="0" applyFont="1" applyAlignment="1">
      <alignment horizontal="center" vertical="top" wrapText="1"/>
    </xf>
    <xf numFmtId="0" fontId="8" fillId="0" borderId="1" xfId="0" applyFont="1" applyBorder="1" applyAlignment="1">
      <alignment horizontal="center" vertical="top" wrapText="1"/>
    </xf>
    <xf numFmtId="0" fontId="0" fillId="0" borderId="15" xfId="0" applyBorder="1"/>
    <xf numFmtId="0" fontId="6" fillId="2" borderId="1" xfId="0" applyFont="1" applyFill="1" applyBorder="1" applyAlignment="1">
      <alignment vertical="center" wrapText="1"/>
    </xf>
    <xf numFmtId="0" fontId="45"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1" fillId="0" borderId="1" xfId="0" applyFont="1" applyBorder="1" applyAlignment="1">
      <alignment vertical="top" wrapText="1"/>
    </xf>
    <xf numFmtId="0" fontId="8" fillId="0" borderId="12" xfId="0" applyFont="1" applyBorder="1" applyAlignment="1">
      <alignment horizontal="center" vertical="center" wrapText="1"/>
    </xf>
    <xf numFmtId="0" fontId="8" fillId="0" borderId="12" xfId="0" applyFont="1" applyBorder="1" applyAlignment="1">
      <alignment horizontal="center" vertical="top" wrapText="1"/>
    </xf>
    <xf numFmtId="0" fontId="8" fillId="5" borderId="1" xfId="0" applyFont="1" applyFill="1" applyBorder="1" applyAlignment="1">
      <alignment vertical="top" wrapText="1"/>
    </xf>
    <xf numFmtId="0" fontId="8" fillId="4" borderId="1" xfId="0" applyFont="1" applyFill="1" applyBorder="1" applyAlignment="1">
      <alignment vertical="top" wrapText="1"/>
    </xf>
    <xf numFmtId="0" fontId="8" fillId="5" borderId="1" xfId="0" applyFont="1" applyFill="1" applyBorder="1" applyAlignment="1">
      <alignment horizontal="left" vertical="top" wrapText="1"/>
    </xf>
    <xf numFmtId="0" fontId="34" fillId="0" borderId="0" xfId="1" applyFont="1" applyAlignment="1">
      <alignment horizontal="left" wrapText="1"/>
    </xf>
    <xf numFmtId="0" fontId="0" fillId="0" borderId="0" xfId="0" applyAlignment="1">
      <alignment horizontal="left"/>
    </xf>
    <xf numFmtId="0" fontId="8" fillId="0" borderId="1" xfId="0" applyFont="1" applyBorder="1" applyAlignment="1">
      <alignment vertical="center"/>
    </xf>
    <xf numFmtId="14" fontId="8" fillId="0" borderId="1" xfId="0" applyNumberFormat="1" applyFont="1" applyBorder="1" applyAlignment="1">
      <alignment vertical="center" wrapText="1"/>
    </xf>
    <xf numFmtId="14" fontId="0" fillId="0" borderId="16" xfId="0" applyNumberFormat="1" applyBorder="1"/>
    <xf numFmtId="0" fontId="28" fillId="2" borderId="1" xfId="0" applyFont="1" applyFill="1" applyBorder="1" applyAlignment="1">
      <alignment horizontal="center" vertical="center" wrapText="1"/>
    </xf>
    <xf numFmtId="0" fontId="6" fillId="3" borderId="45" xfId="0" applyFont="1" applyFill="1" applyBorder="1" applyAlignment="1">
      <alignment horizontal="center" vertical="center" wrapText="1"/>
    </xf>
    <xf numFmtId="0" fontId="0" fillId="0" borderId="27" xfId="0" applyBorder="1"/>
    <xf numFmtId="0" fontId="9" fillId="2" borderId="12" xfId="0" applyFont="1" applyFill="1" applyBorder="1" applyAlignment="1">
      <alignment horizontal="left" vertical="top" wrapText="1"/>
    </xf>
    <xf numFmtId="0" fontId="6" fillId="3" borderId="1"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6" fillId="3" borderId="1" xfId="0" applyFont="1" applyFill="1" applyBorder="1" applyAlignment="1">
      <alignment vertical="top" wrapText="1"/>
    </xf>
    <xf numFmtId="0" fontId="8" fillId="0" borderId="1" xfId="0" applyFont="1" applyBorder="1" applyAlignment="1">
      <alignment horizontal="left" vertical="top" wrapText="1" indent="1"/>
    </xf>
    <xf numFmtId="0" fontId="9" fillId="2" borderId="1" xfId="0" applyFont="1" applyFill="1" applyBorder="1" applyAlignment="1">
      <alignment horizontal="left" vertical="top" wrapText="1"/>
    </xf>
    <xf numFmtId="0" fontId="8" fillId="0" borderId="4" xfId="0" applyFont="1" applyBorder="1" applyAlignment="1">
      <alignment horizontal="left" vertical="top" wrapText="1"/>
    </xf>
    <xf numFmtId="0" fontId="8" fillId="0" borderId="12" xfId="0" applyFont="1" applyBorder="1" applyAlignment="1">
      <alignment horizontal="left" vertical="top" wrapText="1"/>
    </xf>
    <xf numFmtId="0" fontId="27" fillId="0" borderId="1" xfId="0" applyFont="1" applyBorder="1" applyAlignment="1">
      <alignment horizontal="left" vertical="top" wrapText="1"/>
    </xf>
    <xf numFmtId="0" fontId="27" fillId="0" borderId="1" xfId="0" applyFont="1" applyBorder="1" applyAlignment="1">
      <alignment vertical="top" wrapText="1"/>
    </xf>
    <xf numFmtId="0" fontId="6" fillId="2" borderId="1" xfId="0" applyFont="1" applyFill="1" applyBorder="1" applyAlignment="1">
      <alignment horizontal="left" vertical="top" wrapText="1"/>
    </xf>
    <xf numFmtId="166" fontId="8" fillId="0" borderId="1" xfId="0" applyNumberFormat="1" applyFont="1" applyBorder="1" applyAlignment="1">
      <alignment vertical="top" wrapText="1"/>
    </xf>
    <xf numFmtId="167" fontId="58" fillId="8" borderId="1" xfId="0" applyNumberFormat="1" applyFont="1" applyFill="1" applyBorder="1" applyAlignment="1">
      <alignment vertical="top" wrapText="1"/>
    </xf>
    <xf numFmtId="0" fontId="0" fillId="0" borderId="11" xfId="0" applyBorder="1" applyAlignment="1">
      <alignment horizontal="center"/>
    </xf>
    <xf numFmtId="0" fontId="58" fillId="0" borderId="1" xfId="0" applyFont="1" applyBorder="1" applyAlignment="1">
      <alignment vertical="top" wrapText="1"/>
    </xf>
    <xf numFmtId="0" fontId="8" fillId="0" borderId="11" xfId="0" applyFont="1" applyBorder="1" applyAlignment="1">
      <alignment horizontal="left" vertical="top" wrapText="1"/>
    </xf>
    <xf numFmtId="0" fontId="8" fillId="0" borderId="10" xfId="0" applyFont="1" applyBorder="1" applyAlignment="1">
      <alignment horizontal="left" vertical="top" wrapText="1"/>
    </xf>
    <xf numFmtId="166" fontId="8" fillId="0" borderId="12" xfId="0" applyNumberFormat="1" applyFont="1" applyBorder="1" applyAlignment="1">
      <alignment horizontal="center" vertical="top" wrapText="1"/>
    </xf>
    <xf numFmtId="166" fontId="8" fillId="0" borderId="10" xfId="0" applyNumberFormat="1" applyFont="1" applyBorder="1" applyAlignment="1">
      <alignment horizontal="center" vertical="top" wrapText="1"/>
    </xf>
    <xf numFmtId="166" fontId="8" fillId="0" borderId="11" xfId="0" applyNumberFormat="1" applyFont="1" applyBorder="1" applyAlignment="1">
      <alignment horizontal="center" vertical="top" wrapText="1"/>
    </xf>
    <xf numFmtId="0" fontId="0" fillId="0" borderId="1" xfId="0" applyBorder="1" applyAlignment="1">
      <alignment horizontal="center"/>
    </xf>
    <xf numFmtId="0" fontId="8" fillId="0" borderId="11" xfId="0" applyFont="1" applyBorder="1" applyAlignment="1">
      <alignment horizontal="center" vertical="top" wrapText="1"/>
    </xf>
    <xf numFmtId="0" fontId="0" fillId="0" borderId="12" xfId="0" applyBorder="1" applyAlignment="1">
      <alignment horizontal="center"/>
    </xf>
    <xf numFmtId="0" fontId="0" fillId="0" borderId="10" xfId="0" applyBorder="1" applyAlignment="1">
      <alignment horizontal="center"/>
    </xf>
    <xf numFmtId="0" fontId="31" fillId="0" borderId="0" xfId="1" applyFont="1" applyAlignment="1">
      <alignment wrapText="1"/>
    </xf>
    <xf numFmtId="0" fontId="9" fillId="0" borderId="1" xfId="0" applyFont="1" applyBorder="1" applyAlignment="1">
      <alignment horizontal="center" vertical="top" wrapText="1"/>
    </xf>
    <xf numFmtId="0" fontId="9" fillId="0" borderId="3" xfId="0" applyFont="1" applyBorder="1" applyAlignment="1">
      <alignment vertical="top" wrapText="1"/>
    </xf>
    <xf numFmtId="0" fontId="8" fillId="5" borderId="0" xfId="0" applyFont="1" applyFill="1" applyAlignment="1">
      <alignment vertical="top" wrapText="1"/>
    </xf>
    <xf numFmtId="0" fontId="0" fillId="0" borderId="11" xfId="0" applyBorder="1" applyAlignment="1">
      <alignment horizontal="left"/>
    </xf>
    <xf numFmtId="0" fontId="8" fillId="0" borderId="1" xfId="0" applyFont="1" applyBorder="1" applyAlignment="1">
      <alignment horizontal="center" vertical="center" wrapText="1"/>
    </xf>
    <xf numFmtId="0" fontId="0" fillId="0" borderId="11" xfId="0" applyBorder="1" applyAlignment="1">
      <alignment horizontal="center" vertical="center"/>
    </xf>
    <xf numFmtId="0" fontId="8" fillId="0" borderId="10" xfId="0" applyFont="1" applyBorder="1" applyAlignment="1">
      <alignment vertical="top" wrapText="1"/>
    </xf>
    <xf numFmtId="0" fontId="8" fillId="0" borderId="11" xfId="0" applyFont="1" applyBorder="1" applyAlignment="1">
      <alignment vertical="top" wrapText="1"/>
    </xf>
    <xf numFmtId="0" fontId="27" fillId="0" borderId="0" xfId="0" applyFont="1" applyAlignment="1">
      <alignment horizontal="center" vertical="top" wrapText="1"/>
    </xf>
    <xf numFmtId="0" fontId="8" fillId="0" borderId="0" xfId="0" applyFont="1" applyAlignment="1">
      <alignment vertical="top"/>
    </xf>
    <xf numFmtId="0" fontId="6" fillId="2" borderId="1" xfId="0" applyFont="1" applyFill="1" applyBorder="1" applyAlignment="1">
      <alignment horizontal="center" vertical="top" wrapText="1"/>
    </xf>
    <xf numFmtId="0" fontId="0" fillId="0" borderId="1" xfId="0" applyBorder="1"/>
    <xf numFmtId="0" fontId="60" fillId="0" borderId="4" xfId="0" applyFont="1" applyBorder="1" applyAlignment="1">
      <alignment vertical="top" wrapText="1"/>
    </xf>
    <xf numFmtId="0" fontId="60" fillId="0" borderId="5" xfId="0" applyFont="1" applyBorder="1" applyAlignment="1">
      <alignment vertical="top" wrapText="1"/>
    </xf>
    <xf numFmtId="0" fontId="60" fillId="0" borderId="6" xfId="0" applyFont="1" applyBorder="1" applyAlignment="1">
      <alignment vertical="top" wrapText="1"/>
    </xf>
    <xf numFmtId="0" fontId="60" fillId="0" borderId="3" xfId="0" applyFont="1" applyBorder="1" applyAlignment="1">
      <alignment vertical="top" wrapText="1"/>
    </xf>
    <xf numFmtId="0" fontId="60" fillId="0" borderId="48" xfId="0" applyFont="1" applyBorder="1" applyAlignment="1">
      <alignment vertical="top" wrapText="1"/>
    </xf>
    <xf numFmtId="0" fontId="60" fillId="0" borderId="7" xfId="0" applyFont="1" applyBorder="1" applyAlignment="1">
      <alignment vertical="top" wrapText="1"/>
    </xf>
    <xf numFmtId="0" fontId="60" fillId="0" borderId="8" xfId="0" applyFont="1" applyBorder="1" applyAlignment="1">
      <alignment vertical="top" wrapText="1"/>
    </xf>
    <xf numFmtId="0" fontId="60" fillId="0" borderId="2" xfId="0" applyFont="1" applyBorder="1" applyAlignment="1">
      <alignment vertical="top" wrapText="1"/>
    </xf>
    <xf numFmtId="0" fontId="60" fillId="0" borderId="9" xfId="0" applyFont="1" applyBorder="1" applyAlignment="1">
      <alignment vertical="top" wrapText="1"/>
    </xf>
    <xf numFmtId="0" fontId="8" fillId="5" borderId="4" xfId="0" applyFont="1" applyFill="1" applyBorder="1" applyAlignment="1">
      <alignment horizontal="left" vertical="top" wrapText="1"/>
    </xf>
    <xf numFmtId="0" fontId="8" fillId="5" borderId="5" xfId="0" applyFont="1" applyFill="1" applyBorder="1" applyAlignment="1">
      <alignment horizontal="left" vertical="top" wrapText="1"/>
    </xf>
    <xf numFmtId="0" fontId="8" fillId="5" borderId="6" xfId="0" applyFont="1" applyFill="1" applyBorder="1" applyAlignment="1">
      <alignment horizontal="left" vertical="top" wrapText="1"/>
    </xf>
    <xf numFmtId="0" fontId="8" fillId="5" borderId="3" xfId="0" applyFont="1" applyFill="1" applyBorder="1" applyAlignment="1">
      <alignment horizontal="left" vertical="top" wrapText="1"/>
    </xf>
    <xf numFmtId="0" fontId="8" fillId="5" borderId="48" xfId="0" applyFont="1" applyFill="1" applyBorder="1" applyAlignment="1">
      <alignment horizontal="left" vertical="top" wrapText="1"/>
    </xf>
    <xf numFmtId="0" fontId="8" fillId="5" borderId="7" xfId="0" applyFont="1" applyFill="1" applyBorder="1" applyAlignment="1">
      <alignment horizontal="left" vertical="top" wrapText="1"/>
    </xf>
    <xf numFmtId="0" fontId="8" fillId="5" borderId="8"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9" xfId="0" applyFont="1" applyFill="1" applyBorder="1" applyAlignment="1">
      <alignment horizontal="left" vertical="top" wrapText="1"/>
    </xf>
    <xf numFmtId="0" fontId="8" fillId="5" borderId="4" xfId="0" applyFont="1" applyFill="1" applyBorder="1" applyAlignment="1">
      <alignment horizontal="left" vertical="center" wrapText="1"/>
    </xf>
    <xf numFmtId="0" fontId="8" fillId="5" borderId="5" xfId="0" applyFont="1" applyFill="1" applyBorder="1" applyAlignment="1">
      <alignment horizontal="left" vertical="center" wrapText="1"/>
    </xf>
    <xf numFmtId="0" fontId="8" fillId="5" borderId="6"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5" borderId="48"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9" xfId="0" applyFont="1" applyFill="1" applyBorder="1" applyAlignment="1">
      <alignment horizontal="left" vertical="center" wrapText="1"/>
    </xf>
    <xf numFmtId="0" fontId="42" fillId="15" borderId="43" xfId="0" applyFont="1" applyFill="1" applyBorder="1" applyAlignment="1">
      <alignment vertical="center" wrapText="1"/>
    </xf>
    <xf numFmtId="0" fontId="0" fillId="15" borderId="23" xfId="0" applyFill="1" applyBorder="1" applyAlignment="1">
      <alignment vertical="center"/>
    </xf>
    <xf numFmtId="0" fontId="0" fillId="15" borderId="24" xfId="0" applyFill="1" applyBorder="1" applyAlignment="1">
      <alignment vertical="center"/>
    </xf>
    <xf numFmtId="0" fontId="0" fillId="15" borderId="25" xfId="0" applyFill="1" applyBorder="1" applyAlignment="1">
      <alignment vertical="center"/>
    </xf>
    <xf numFmtId="0" fontId="8" fillId="15" borderId="0" xfId="0" applyFont="1" applyFill="1" applyAlignment="1">
      <alignment vertical="center"/>
    </xf>
    <xf numFmtId="0" fontId="0" fillId="15" borderId="26" xfId="0" applyFill="1" applyBorder="1" applyAlignment="1">
      <alignment vertical="center"/>
    </xf>
    <xf numFmtId="0" fontId="0" fillId="0" borderId="5" xfId="0" applyFont="1" applyBorder="1"/>
    <xf numFmtId="0" fontId="0" fillId="0" borderId="6" xfId="0" applyFont="1" applyBorder="1"/>
    <xf numFmtId="0" fontId="0" fillId="0" borderId="3" xfId="0" applyFont="1" applyBorder="1"/>
    <xf numFmtId="0" fontId="0" fillId="0" borderId="0" xfId="0" applyFont="1"/>
    <xf numFmtId="0" fontId="0" fillId="0" borderId="7" xfId="0" applyFont="1" applyBorder="1"/>
    <xf numFmtId="0" fontId="0" fillId="0" borderId="8" xfId="0" applyFont="1" applyBorder="1"/>
    <xf numFmtId="0" fontId="0" fillId="0" borderId="2" xfId="0" applyFont="1" applyBorder="1"/>
    <xf numFmtId="0" fontId="0" fillId="0" borderId="9" xfId="0" applyFont="1" applyBorder="1"/>
    <xf numFmtId="0" fontId="0" fillId="0" borderId="11" xfId="0" applyFont="1" applyBorder="1"/>
    <xf numFmtId="0" fontId="0" fillId="0" borderId="10" xfId="0" applyFont="1" applyBorder="1"/>
    <xf numFmtId="0" fontId="0" fillId="0" borderId="28" xfId="0" applyFont="1" applyBorder="1"/>
    <xf numFmtId="0" fontId="8" fillId="0" borderId="44" xfId="0" applyFont="1" applyBorder="1" applyAlignment="1">
      <alignment vertical="center" wrapText="1"/>
    </xf>
    <xf numFmtId="0" fontId="0" fillId="0" borderId="11" xfId="0" applyFont="1" applyBorder="1" applyAlignment="1">
      <alignment wrapText="1"/>
    </xf>
    <xf numFmtId="0" fontId="9" fillId="15" borderId="1" xfId="0" applyFont="1" applyFill="1" applyBorder="1" applyAlignment="1">
      <alignment horizontal="left" vertical="top" wrapText="1"/>
    </xf>
    <xf numFmtId="0" fontId="0" fillId="15" borderId="5" xfId="0" applyFill="1" applyBorder="1"/>
    <xf numFmtId="0" fontId="0" fillId="15" borderId="6" xfId="0" applyFill="1" applyBorder="1"/>
    <xf numFmtId="0" fontId="0" fillId="15" borderId="8" xfId="0" applyFill="1" applyBorder="1"/>
    <xf numFmtId="0" fontId="0" fillId="15" borderId="2" xfId="0" applyFill="1" applyBorder="1"/>
    <xf numFmtId="0" fontId="0" fillId="15" borderId="9" xfId="0" applyFill="1" applyBorder="1"/>
    <xf numFmtId="0" fontId="58" fillId="2" borderId="1" xfId="0" applyFont="1" applyFill="1" applyBorder="1" applyAlignment="1">
      <alignment horizontal="center" vertical="center" wrapText="1"/>
    </xf>
    <xf numFmtId="0" fontId="0" fillId="0" borderId="6" xfId="0" applyBorder="1" applyAlignment="1">
      <alignment wrapText="1"/>
    </xf>
    <xf numFmtId="0" fontId="0" fillId="0" borderId="5"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2" xfId="0" applyBorder="1" applyAlignment="1">
      <alignment wrapText="1"/>
    </xf>
    <xf numFmtId="0" fontId="0" fillId="0" borderId="0" xfId="0" applyProtection="1"/>
    <xf numFmtId="0" fontId="7" fillId="0" borderId="0" xfId="0" applyFont="1" applyAlignment="1" applyProtection="1">
      <alignment horizontal="center" vertical="top"/>
    </xf>
    <xf numFmtId="0" fontId="0" fillId="0" borderId="0" xfId="0" applyProtection="1"/>
    <xf numFmtId="0" fontId="6" fillId="0" borderId="0" xfId="0" applyFont="1" applyProtection="1"/>
    <xf numFmtId="0" fontId="8"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8" fillId="5" borderId="1" xfId="0" applyFont="1" applyFill="1" applyBorder="1" applyAlignment="1" applyProtection="1">
      <alignment vertical="center" wrapText="1"/>
    </xf>
    <xf numFmtId="0" fontId="8" fillId="0" borderId="1" xfId="0" applyFont="1" applyBorder="1" applyAlignment="1" applyProtection="1">
      <alignment vertical="center" wrapText="1"/>
    </xf>
    <xf numFmtId="0" fontId="8" fillId="2" borderId="1" xfId="0" applyFont="1" applyFill="1" applyBorder="1" applyAlignment="1" applyProtection="1">
      <alignment horizontal="left" vertical="center" wrapText="1"/>
    </xf>
    <xf numFmtId="0" fontId="8" fillId="5" borderId="1" xfId="0" applyFont="1" applyFill="1" applyBorder="1" applyAlignment="1" applyProtection="1">
      <alignment horizontal="left" vertical="center" wrapText="1"/>
    </xf>
    <xf numFmtId="0" fontId="6" fillId="0" borderId="0" xfId="0" applyFont="1" applyAlignment="1" applyProtection="1">
      <alignment wrapText="1"/>
    </xf>
    <xf numFmtId="14" fontId="8" fillId="5" borderId="1" xfId="0" applyNumberFormat="1" applyFont="1" applyFill="1" applyBorder="1" applyAlignment="1" applyProtection="1">
      <alignment horizontal="left" vertical="center" wrapText="1"/>
    </xf>
    <xf numFmtId="0" fontId="15" fillId="0" borderId="10" xfId="0" applyFont="1" applyBorder="1" applyAlignment="1" applyProtection="1">
      <alignment horizontal="left"/>
    </xf>
    <xf numFmtId="0" fontId="15" fillId="0" borderId="11" xfId="0" applyFont="1" applyBorder="1" applyAlignment="1" applyProtection="1">
      <alignment horizontal="left"/>
    </xf>
    <xf numFmtId="14" fontId="8" fillId="0" borderId="1" xfId="0" applyNumberFormat="1" applyFont="1" applyBorder="1" applyAlignment="1" applyProtection="1">
      <alignment horizontal="left" vertical="center" wrapText="1"/>
    </xf>
    <xf numFmtId="0" fontId="27" fillId="2" borderId="1" xfId="0" applyFont="1" applyFill="1" applyBorder="1" applyAlignment="1" applyProtection="1">
      <alignment vertical="center" wrapText="1"/>
    </xf>
    <xf numFmtId="165" fontId="8" fillId="5" borderId="1" xfId="0" applyNumberFormat="1" applyFont="1" applyFill="1" applyBorder="1" applyAlignment="1" applyProtection="1">
      <alignment horizontal="lef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14" fontId="25" fillId="5" borderId="1" xfId="0" applyNumberFormat="1" applyFont="1" applyFill="1" applyBorder="1" applyAlignment="1" applyProtection="1">
      <alignment horizontal="left" vertical="center" wrapText="1"/>
    </xf>
    <xf numFmtId="0" fontId="9" fillId="0" borderId="0" xfId="0" applyFont="1" applyAlignment="1" applyProtection="1">
      <alignment wrapText="1"/>
    </xf>
    <xf numFmtId="0" fontId="9" fillId="0" borderId="0" xfId="0" applyFont="1" applyAlignment="1" applyProtection="1">
      <alignment wrapText="1"/>
    </xf>
    <xf numFmtId="164" fontId="8" fillId="5" borderId="1" xfId="0" applyNumberFormat="1" applyFont="1" applyFill="1" applyBorder="1" applyAlignment="1" applyProtection="1">
      <alignment vertical="center" wrapText="1"/>
    </xf>
    <xf numFmtId="164" fontId="8" fillId="5" borderId="12" xfId="0" applyNumberFormat="1" applyFont="1" applyFill="1" applyBorder="1" applyAlignment="1" applyProtection="1">
      <alignment vertical="center" wrapText="1"/>
    </xf>
    <xf numFmtId="164" fontId="8" fillId="5" borderId="10" xfId="0" applyNumberFormat="1" applyFont="1" applyFill="1" applyBorder="1" applyAlignment="1" applyProtection="1">
      <alignment vertical="center" wrapText="1"/>
    </xf>
    <xf numFmtId="164" fontId="8" fillId="5" borderId="11" xfId="0" applyNumberFormat="1" applyFont="1" applyFill="1" applyBorder="1" applyAlignment="1" applyProtection="1">
      <alignment vertical="center" wrapText="1"/>
    </xf>
    <xf numFmtId="0" fontId="9" fillId="5" borderId="0" xfId="0" applyFont="1" applyFill="1" applyAlignment="1" applyProtection="1">
      <alignment wrapText="1"/>
    </xf>
    <xf numFmtId="0" fontId="9" fillId="0" borderId="0" xfId="0" applyFont="1" applyProtection="1"/>
    <xf numFmtId="0" fontId="15" fillId="0" borderId="0" xfId="0" applyFont="1" applyProtection="1"/>
    <xf numFmtId="0" fontId="9" fillId="0" borderId="0" xfId="0" applyFont="1" applyProtection="1"/>
    <xf numFmtId="0" fontId="8" fillId="0" borderId="1" xfId="0" applyFont="1" applyBorder="1" applyAlignment="1" applyProtection="1">
      <alignment vertical="center"/>
    </xf>
    <xf numFmtId="0" fontId="23" fillId="5" borderId="0" xfId="0" applyFont="1" applyFill="1" applyAlignment="1" applyProtection="1">
      <alignment vertical="center" wrapText="1"/>
    </xf>
    <xf numFmtId="0" fontId="17" fillId="5" borderId="0" xfId="0" applyFont="1" applyFill="1" applyAlignment="1" applyProtection="1">
      <alignment vertical="center" wrapText="1"/>
    </xf>
    <xf numFmtId="0" fontId="29" fillId="0" borderId="0" xfId="0" applyFont="1" applyAlignment="1" applyProtection="1">
      <alignment vertical="center" wrapText="1"/>
    </xf>
    <xf numFmtId="0" fontId="19" fillId="5" borderId="0" xfId="0" applyFont="1" applyFill="1" applyAlignment="1" applyProtection="1">
      <alignment horizontal="left" wrapText="1"/>
    </xf>
    <xf numFmtId="0" fontId="19" fillId="5" borderId="0" xfId="0" applyFont="1" applyFill="1" applyAlignment="1" applyProtection="1">
      <alignment horizontal="left" wrapText="1"/>
    </xf>
    <xf numFmtId="0" fontId="9" fillId="2" borderId="1" xfId="0" applyFont="1" applyFill="1" applyBorder="1" applyAlignment="1" applyProtection="1">
      <alignment horizontal="center" vertical="center"/>
    </xf>
    <xf numFmtId="0" fontId="8" fillId="2" borderId="1" xfId="0" applyFont="1" applyFill="1" applyBorder="1" applyAlignment="1" applyProtection="1">
      <alignment vertical="center"/>
    </xf>
    <xf numFmtId="0" fontId="0" fillId="0" borderId="10" xfId="0" applyBorder="1" applyAlignment="1" applyProtection="1">
      <alignment wrapText="1"/>
    </xf>
    <xf numFmtId="0" fontId="0" fillId="0" borderId="11" xfId="0" applyBorder="1" applyAlignment="1" applyProtection="1">
      <alignment wrapText="1"/>
    </xf>
    <xf numFmtId="0" fontId="8" fillId="5" borderId="1" xfId="0" applyFont="1" applyFill="1" applyBorder="1" applyAlignment="1" applyProtection="1">
      <alignment vertical="center"/>
    </xf>
    <xf numFmtId="0" fontId="8" fillId="0" borderId="12" xfId="0" applyFont="1" applyBorder="1" applyAlignment="1" applyProtection="1">
      <alignment wrapText="1"/>
    </xf>
    <xf numFmtId="0" fontId="8" fillId="0" borderId="10" xfId="0" applyFont="1" applyBorder="1" applyAlignment="1" applyProtection="1">
      <alignment wrapText="1"/>
    </xf>
    <xf numFmtId="0" fontId="8" fillId="5" borderId="0" xfId="0" applyFont="1" applyFill="1" applyAlignment="1" applyProtection="1">
      <alignment vertical="center"/>
    </xf>
    <xf numFmtId="0" fontId="8" fillId="0" borderId="0" xfId="0" applyFont="1" applyAlignment="1" applyProtection="1">
      <alignment vertical="center"/>
    </xf>
    <xf numFmtId="0" fontId="4" fillId="0" borderId="0" xfId="0" applyFont="1" applyAlignment="1" applyProtection="1">
      <alignment horizontal="left" vertical="top"/>
    </xf>
    <xf numFmtId="0" fontId="9" fillId="0" borderId="0" xfId="0" applyFont="1" applyAlignment="1" applyProtection="1">
      <alignment horizontal="left" vertical="top"/>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8" fillId="0" borderId="12" xfId="0" applyFont="1" applyBorder="1" applyAlignment="1" applyProtection="1">
      <alignment vertical="top" wrapText="1"/>
    </xf>
    <xf numFmtId="0" fontId="9" fillId="4" borderId="1" xfId="0" applyFont="1" applyFill="1" applyBorder="1" applyAlignment="1" applyProtection="1">
      <alignment horizontal="center" vertical="center" wrapText="1"/>
    </xf>
    <xf numFmtId="0" fontId="21" fillId="4" borderId="1" xfId="0" applyFont="1" applyFill="1" applyBorder="1" applyAlignment="1" applyProtection="1">
      <alignment horizontal="center" vertical="center" wrapText="1"/>
    </xf>
    <xf numFmtId="0" fontId="0" fillId="0" borderId="16" xfId="0" applyBorder="1" applyProtection="1"/>
    <xf numFmtId="0" fontId="8" fillId="0" borderId="1" xfId="0" applyFont="1" applyBorder="1" applyAlignment="1" applyProtection="1">
      <alignment vertical="top" wrapText="1"/>
    </xf>
    <xf numFmtId="0" fontId="8" fillId="0" borderId="1" xfId="0" applyFont="1" applyBorder="1" applyAlignment="1" applyProtection="1">
      <alignment horizontal="left" vertical="top" wrapText="1"/>
    </xf>
    <xf numFmtId="0" fontId="0" fillId="0" borderId="5" xfId="0" applyBorder="1" applyAlignment="1" applyProtection="1">
      <alignment horizontal="left"/>
    </xf>
    <xf numFmtId="0" fontId="0" fillId="0" borderId="6" xfId="0" applyBorder="1" applyAlignment="1" applyProtection="1">
      <alignment horizontal="left"/>
    </xf>
    <xf numFmtId="0" fontId="0" fillId="0" borderId="8" xfId="0" applyBorder="1" applyAlignment="1" applyProtection="1">
      <alignment horizontal="left"/>
    </xf>
    <xf numFmtId="0" fontId="0" fillId="0" borderId="2" xfId="0" applyBorder="1" applyAlignment="1" applyProtection="1">
      <alignment horizontal="left"/>
    </xf>
    <xf numFmtId="0" fontId="0" fillId="0" borderId="9" xfId="0" applyBorder="1" applyAlignment="1" applyProtection="1">
      <alignment horizontal="left"/>
    </xf>
    <xf numFmtId="0" fontId="8" fillId="0" borderId="4" xfId="0" applyFont="1" applyBorder="1" applyAlignment="1" applyProtection="1">
      <alignment vertical="top" wrapText="1"/>
    </xf>
    <xf numFmtId="0" fontId="8" fillId="0" borderId="5" xfId="0" applyFont="1" applyBorder="1" applyAlignment="1" applyProtection="1">
      <alignment vertical="top" wrapText="1"/>
    </xf>
    <xf numFmtId="0" fontId="8" fillId="0" borderId="6" xfId="0" applyFont="1" applyBorder="1" applyAlignment="1" applyProtection="1">
      <alignment vertical="top" wrapText="1"/>
    </xf>
    <xf numFmtId="0" fontId="8" fillId="0" borderId="8" xfId="0" applyFont="1" applyBorder="1" applyAlignment="1" applyProtection="1">
      <alignment vertical="top" wrapText="1"/>
    </xf>
    <xf numFmtId="0" fontId="8" fillId="0" borderId="2" xfId="0" applyFont="1" applyBorder="1" applyAlignment="1" applyProtection="1">
      <alignment vertical="top" wrapText="1"/>
    </xf>
    <xf numFmtId="0" fontId="8" fillId="0" borderId="9" xfId="0" applyFont="1" applyBorder="1" applyAlignment="1" applyProtection="1">
      <alignment vertical="top" wrapText="1"/>
    </xf>
    <xf numFmtId="0" fontId="7" fillId="0" borderId="0" xfId="0" applyFont="1" applyAlignment="1" applyProtection="1">
      <alignment horizontal="center" vertical="center" wrapText="1"/>
    </xf>
    <xf numFmtId="0" fontId="61" fillId="0" borderId="0" xfId="0" applyFont="1" applyAlignment="1" applyProtection="1">
      <alignment horizontal="center" vertical="top" wrapText="1"/>
    </xf>
    <xf numFmtId="0" fontId="62" fillId="0" borderId="0" xfId="0" applyFont="1" applyProtection="1"/>
    <xf numFmtId="0" fontId="10" fillId="0" borderId="0" xfId="0" applyFont="1" applyAlignment="1" applyProtection="1">
      <alignment vertical="top" wrapText="1"/>
    </xf>
    <xf numFmtId="0" fontId="10" fillId="0" borderId="46" xfId="0" applyFont="1" applyBorder="1" applyAlignment="1" applyProtection="1">
      <alignment vertical="top" wrapText="1"/>
    </xf>
    <xf numFmtId="0" fontId="8" fillId="0" borderId="50" xfId="0" applyFont="1" applyBorder="1" applyProtection="1"/>
    <xf numFmtId="0" fontId="8" fillId="0" borderId="49" xfId="0" applyFont="1" applyBorder="1" applyProtection="1"/>
    <xf numFmtId="0" fontId="0" fillId="0" borderId="48" xfId="0" applyBorder="1" applyProtection="1"/>
    <xf numFmtId="0" fontId="23" fillId="14" borderId="46" xfId="0" applyFont="1" applyFill="1" applyBorder="1" applyAlignment="1" applyProtection="1">
      <alignment vertical="top" wrapText="1"/>
    </xf>
    <xf numFmtId="0" fontId="23" fillId="14" borderId="43" xfId="0" applyFont="1" applyFill="1" applyBorder="1" applyAlignment="1" applyProtection="1">
      <alignment vertical="top" wrapText="1"/>
    </xf>
    <xf numFmtId="0" fontId="17" fillId="0" borderId="51" xfId="0" applyFont="1" applyBorder="1" applyAlignment="1" applyProtection="1">
      <alignment horizontal="center" vertical="top" wrapText="1"/>
    </xf>
    <xf numFmtId="0" fontId="17" fillId="0" borderId="1" xfId="0" applyFont="1" applyBorder="1" applyAlignment="1" applyProtection="1">
      <alignment vertical="top" wrapText="1"/>
    </xf>
    <xf numFmtId="0" fontId="63" fillId="0" borderId="1" xfId="0" applyFont="1" applyBorder="1" applyAlignment="1" applyProtection="1">
      <alignment horizontal="left" vertical="top" wrapText="1"/>
    </xf>
    <xf numFmtId="10" fontId="17" fillId="0" borderId="1" xfId="0" applyNumberFormat="1" applyFont="1" applyBorder="1" applyAlignment="1" applyProtection="1">
      <alignment vertical="top" wrapText="1"/>
    </xf>
    <xf numFmtId="0" fontId="17" fillId="0" borderId="52" xfId="0" applyFont="1" applyBorder="1" applyAlignment="1" applyProtection="1">
      <alignment horizontal="center" vertical="top" wrapText="1"/>
    </xf>
    <xf numFmtId="0" fontId="17" fillId="0" borderId="14" xfId="0" applyFont="1" applyBorder="1" applyAlignment="1" applyProtection="1">
      <alignment vertical="top" wrapText="1"/>
    </xf>
    <xf numFmtId="0" fontId="8" fillId="0" borderId="14" xfId="0" applyFont="1" applyBorder="1" applyAlignment="1" applyProtection="1">
      <alignment vertical="center" wrapText="1"/>
    </xf>
    <xf numFmtId="10" fontId="17" fillId="0" borderId="14" xfId="0" applyNumberFormat="1" applyFont="1" applyBorder="1" applyAlignment="1" applyProtection="1">
      <alignment vertical="center" wrapText="1"/>
    </xf>
    <xf numFmtId="0" fontId="17" fillId="0" borderId="14" xfId="0" applyFont="1" applyBorder="1" applyAlignment="1" applyProtection="1">
      <alignment vertical="center" wrapText="1"/>
    </xf>
    <xf numFmtId="0" fontId="17" fillId="0" borderId="15" xfId="0" applyFont="1" applyBorder="1" applyAlignment="1" applyProtection="1">
      <alignment vertical="top" wrapText="1"/>
    </xf>
    <xf numFmtId="0" fontId="8" fillId="0" borderId="15" xfId="0" applyFont="1" applyBorder="1" applyAlignment="1" applyProtection="1">
      <alignment vertical="center" wrapText="1"/>
    </xf>
    <xf numFmtId="10" fontId="17" fillId="0" borderId="15" xfId="0" applyNumberFormat="1" applyFont="1" applyBorder="1" applyAlignment="1" applyProtection="1">
      <alignment vertical="center" wrapText="1"/>
    </xf>
    <xf numFmtId="0" fontId="17" fillId="0" borderId="15" xfId="0" applyFont="1" applyBorder="1" applyAlignment="1" applyProtection="1">
      <alignment vertical="center" wrapText="1"/>
    </xf>
    <xf numFmtId="0" fontId="17" fillId="0" borderId="16" xfId="0" applyFont="1" applyBorder="1" applyAlignment="1" applyProtection="1">
      <alignment vertical="top" wrapText="1"/>
    </xf>
    <xf numFmtId="0" fontId="8" fillId="0" borderId="16" xfId="0" applyFont="1" applyBorder="1" applyAlignment="1" applyProtection="1">
      <alignment vertical="center" wrapText="1"/>
    </xf>
    <xf numFmtId="10" fontId="17" fillId="0" borderId="16" xfId="0" applyNumberFormat="1" applyFont="1" applyBorder="1" applyAlignment="1" applyProtection="1">
      <alignment vertical="center" wrapText="1"/>
    </xf>
    <xf numFmtId="0" fontId="17" fillId="0" borderId="16" xfId="0" applyFont="1" applyBorder="1" applyAlignment="1" applyProtection="1">
      <alignment vertical="center" wrapText="1"/>
    </xf>
    <xf numFmtId="0" fontId="17" fillId="0" borderId="1" xfId="0" applyFont="1" applyBorder="1" applyAlignment="1" applyProtection="1">
      <alignment vertical="center" wrapText="1"/>
    </xf>
    <xf numFmtId="0" fontId="8" fillId="0" borderId="1" xfId="0" applyFont="1" applyBorder="1" applyAlignment="1" applyProtection="1">
      <alignment vertical="center" wrapText="1"/>
    </xf>
    <xf numFmtId="0" fontId="9" fillId="0" borderId="0" xfId="0" applyFont="1" applyAlignment="1" applyProtection="1">
      <alignment vertical="top" wrapText="1"/>
    </xf>
    <xf numFmtId="10" fontId="17" fillId="0" borderId="1" xfId="0" applyNumberFormat="1" applyFont="1" applyBorder="1" applyAlignment="1" applyProtection="1">
      <alignment vertical="center" wrapText="1"/>
    </xf>
    <xf numFmtId="0" fontId="9" fillId="0" borderId="1" xfId="0" applyFont="1" applyBorder="1" applyAlignment="1" applyProtection="1">
      <alignment vertical="top" wrapText="1"/>
    </xf>
    <xf numFmtId="0" fontId="27" fillId="0" borderId="1" xfId="0" applyFont="1" applyBorder="1" applyAlignment="1" applyProtection="1">
      <alignment vertical="top" wrapText="1"/>
    </xf>
    <xf numFmtId="0" fontId="27" fillId="0" borderId="14" xfId="0" applyFont="1" applyBorder="1" applyAlignment="1" applyProtection="1">
      <alignment vertical="top" wrapText="1"/>
    </xf>
    <xf numFmtId="10" fontId="17" fillId="0" borderId="14" xfId="0" applyNumberFormat="1" applyFont="1" applyBorder="1" applyAlignment="1" applyProtection="1">
      <alignment vertical="top" wrapText="1"/>
    </xf>
    <xf numFmtId="0" fontId="27" fillId="0" borderId="15" xfId="0" applyFont="1" applyBorder="1" applyAlignment="1" applyProtection="1">
      <alignment vertical="top" wrapText="1"/>
    </xf>
    <xf numFmtId="10" fontId="17" fillId="0" borderId="15" xfId="0" applyNumberFormat="1" applyFont="1" applyBorder="1" applyAlignment="1" applyProtection="1">
      <alignment vertical="top" wrapText="1"/>
    </xf>
    <xf numFmtId="10" fontId="17" fillId="0" borderId="16" xfId="0" applyNumberFormat="1" applyFont="1" applyBorder="1" applyAlignment="1" applyProtection="1">
      <alignment vertical="top" wrapText="1"/>
    </xf>
    <xf numFmtId="0" fontId="8" fillId="0" borderId="1" xfId="0" applyFont="1" applyBorder="1" applyAlignment="1" applyProtection="1">
      <alignment vertical="top" wrapText="1"/>
    </xf>
    <xf numFmtId="0" fontId="42" fillId="0" borderId="1" xfId="0" applyFont="1" applyBorder="1" applyAlignment="1" applyProtection="1">
      <alignment vertical="top" wrapText="1"/>
    </xf>
    <xf numFmtId="0" fontId="42" fillId="0" borderId="0" xfId="0" applyFont="1" applyAlignment="1" applyProtection="1">
      <alignment vertical="top" wrapText="1"/>
    </xf>
    <xf numFmtId="0" fontId="17" fillId="0" borderId="25" xfId="0" applyFont="1" applyBorder="1" applyAlignment="1" applyProtection="1">
      <alignment horizontal="center" vertical="top" wrapText="1"/>
    </xf>
    <xf numFmtId="0" fontId="17" fillId="0" borderId="1" xfId="0" applyFont="1" applyBorder="1" applyAlignment="1" applyProtection="1">
      <alignment vertical="top" wrapText="1"/>
    </xf>
    <xf numFmtId="10" fontId="17" fillId="0" borderId="1" xfId="0" applyNumberFormat="1" applyFont="1" applyBorder="1" applyAlignment="1" applyProtection="1">
      <alignment vertical="top" wrapText="1"/>
    </xf>
    <xf numFmtId="0" fontId="17" fillId="0" borderId="9" xfId="0" applyFont="1" applyBorder="1" applyAlignment="1" applyProtection="1">
      <alignment horizontal="center" vertical="top" wrapText="1"/>
    </xf>
    <xf numFmtId="0" fontId="10" fillId="0" borderId="48" xfId="0" applyFont="1" applyBorder="1" applyAlignment="1" applyProtection="1">
      <alignment vertical="top" wrapText="1"/>
    </xf>
    <xf numFmtId="0" fontId="8" fillId="0" borderId="48" xfId="0" applyFont="1" applyBorder="1" applyProtection="1"/>
    <xf numFmtId="0" fontId="9" fillId="0" borderId="48" xfId="0" applyFont="1" applyBorder="1" applyAlignment="1" applyProtection="1">
      <alignment horizontal="left" vertical="top" wrapText="1"/>
    </xf>
    <xf numFmtId="0" fontId="29" fillId="5" borderId="48" xfId="0" applyFont="1" applyFill="1" applyBorder="1" applyAlignment="1" applyProtection="1">
      <alignment vertical="center"/>
    </xf>
    <xf numFmtId="0" fontId="36" fillId="0" borderId="0" xfId="0" applyFont="1" applyProtection="1"/>
    <xf numFmtId="0" fontId="37" fillId="0" borderId="0" xfId="0" applyFont="1" applyProtection="1"/>
    <xf numFmtId="10" fontId="8" fillId="0" borderId="46" xfId="0" applyNumberFormat="1" applyFont="1" applyBorder="1" applyAlignment="1" applyProtection="1">
      <alignment horizontal="left" vertical="top" wrapText="1"/>
    </xf>
    <xf numFmtId="10" fontId="9" fillId="0" borderId="46" xfId="0" applyNumberFormat="1" applyFont="1" applyBorder="1" applyAlignment="1" applyProtection="1">
      <alignment horizontal="left" vertical="top" wrapText="1"/>
    </xf>
    <xf numFmtId="0" fontId="28" fillId="5" borderId="48" xfId="0" applyFont="1" applyFill="1" applyBorder="1" applyAlignment="1" applyProtection="1">
      <alignment vertical="top" wrapText="1"/>
    </xf>
    <xf numFmtId="0" fontId="35" fillId="5" borderId="48" xfId="0" applyFont="1" applyFill="1" applyBorder="1" applyAlignment="1" applyProtection="1">
      <alignment vertical="center" wrapText="1"/>
    </xf>
    <xf numFmtId="0" fontId="8" fillId="5" borderId="48" xfId="0" applyFont="1" applyFill="1" applyBorder="1" applyAlignment="1" applyProtection="1">
      <alignment vertical="top" wrapText="1"/>
    </xf>
    <xf numFmtId="0" fontId="9" fillId="5" borderId="48" xfId="0" applyFont="1" applyFill="1" applyBorder="1" applyAlignment="1" applyProtection="1">
      <alignment vertical="top" wrapText="1"/>
    </xf>
    <xf numFmtId="0" fontId="8" fillId="0" borderId="48" xfId="0" applyFont="1" applyBorder="1" applyAlignment="1" applyProtection="1">
      <alignment vertical="top" wrapText="1"/>
    </xf>
    <xf numFmtId="0" fontId="38" fillId="0" borderId="0" xfId="0" applyFont="1" applyProtection="1"/>
    <xf numFmtId="10" fontId="8" fillId="5" borderId="48" xfId="0" applyNumberFormat="1" applyFont="1" applyFill="1" applyBorder="1" applyAlignment="1" applyProtection="1">
      <alignment vertical="top" wrapText="1"/>
    </xf>
    <xf numFmtId="1" fontId="8" fillId="5" borderId="48" xfId="0" applyNumberFormat="1" applyFont="1" applyFill="1" applyBorder="1" applyAlignment="1" applyProtection="1">
      <alignment horizontal="center" vertical="center" wrapText="1"/>
    </xf>
    <xf numFmtId="10" fontId="9" fillId="5" borderId="48" xfId="0" applyNumberFormat="1" applyFont="1" applyFill="1" applyBorder="1" applyAlignment="1" applyProtection="1">
      <alignment vertical="top" wrapText="1"/>
    </xf>
    <xf numFmtId="0" fontId="29" fillId="0" borderId="48" xfId="0" applyFont="1" applyBorder="1" applyAlignment="1" applyProtection="1">
      <alignment vertical="center"/>
    </xf>
    <xf numFmtId="0" fontId="35" fillId="0" borderId="48" xfId="0" applyFont="1" applyBorder="1" applyAlignment="1" applyProtection="1">
      <alignment vertical="center"/>
    </xf>
    <xf numFmtId="2" fontId="9" fillId="0" borderId="48" xfId="0" applyNumberFormat="1" applyFont="1" applyBorder="1" applyAlignment="1" applyProtection="1">
      <alignment horizontal="center" vertical="center" wrapText="1"/>
    </xf>
    <xf numFmtId="2" fontId="9" fillId="0" borderId="48" xfId="0" applyNumberFormat="1" applyFont="1" applyBorder="1" applyAlignment="1" applyProtection="1">
      <alignment vertical="top" wrapText="1"/>
    </xf>
    <xf numFmtId="10" fontId="9" fillId="0" borderId="48" xfId="0" applyNumberFormat="1" applyFont="1" applyBorder="1" applyAlignment="1" applyProtection="1">
      <alignment vertical="top"/>
    </xf>
    <xf numFmtId="10" fontId="9" fillId="0" borderId="48" xfId="0" applyNumberFormat="1" applyFont="1" applyBorder="1" applyAlignment="1" applyProtection="1">
      <alignment horizontal="center" vertical="center" wrapText="1"/>
    </xf>
    <xf numFmtId="0" fontId="48" fillId="0" borderId="0" xfId="0" applyFont="1" applyProtection="1"/>
    <xf numFmtId="0" fontId="58" fillId="0" borderId="48" xfId="0" applyFont="1" applyBorder="1" applyAlignment="1" applyProtection="1">
      <alignment horizontal="center" vertical="center"/>
    </xf>
    <xf numFmtId="0" fontId="22" fillId="0" borderId="48" xfId="0" applyFont="1" applyBorder="1" applyAlignment="1" applyProtection="1">
      <alignment vertical="top" wrapText="1"/>
    </xf>
    <xf numFmtId="0" fontId="9" fillId="0" borderId="48" xfId="0" applyFont="1" applyBorder="1" applyAlignment="1" applyProtection="1">
      <alignment vertical="top"/>
    </xf>
    <xf numFmtId="2" fontId="58" fillId="14" borderId="1" xfId="0" applyNumberFormat="1" applyFont="1" applyFill="1" applyBorder="1" applyAlignment="1" applyProtection="1">
      <alignment vertical="top" wrapText="1"/>
    </xf>
    <xf numFmtId="0" fontId="58" fillId="14" borderId="49" xfId="0" applyFont="1" applyFill="1" applyBorder="1" applyAlignment="1" applyProtection="1">
      <alignment vertical="top" wrapText="1"/>
    </xf>
    <xf numFmtId="0" fontId="58" fillId="14" borderId="46" xfId="0" applyFont="1" applyFill="1" applyBorder="1" applyAlignment="1" applyProtection="1">
      <alignment vertical="top" wrapText="1"/>
    </xf>
    <xf numFmtId="0" fontId="4" fillId="5" borderId="48" xfId="0" applyFont="1" applyFill="1" applyBorder="1" applyAlignment="1" applyProtection="1">
      <alignment horizontal="center" vertical="center"/>
    </xf>
    <xf numFmtId="0" fontId="0" fillId="0" borderId="1" xfId="0" applyBorder="1" applyProtection="1"/>
    <xf numFmtId="0" fontId="0" fillId="0" borderId="49" xfId="0" applyBorder="1" applyProtection="1"/>
    <xf numFmtId="0" fontId="0" fillId="0" borderId="46" xfId="0" applyBorder="1" applyProtection="1"/>
    <xf numFmtId="0" fontId="58" fillId="14" borderId="1" xfId="0" applyFont="1" applyFill="1" applyBorder="1" applyAlignment="1" applyProtection="1">
      <alignment vertical="top" wrapText="1"/>
    </xf>
    <xf numFmtId="0" fontId="0" fillId="0" borderId="49" xfId="0" applyBorder="1" applyAlignment="1" applyProtection="1">
      <alignment vertical="top" wrapText="1"/>
    </xf>
    <xf numFmtId="0" fontId="0" fillId="0" borderId="46" xfId="0" applyBorder="1" applyAlignment="1" applyProtection="1">
      <alignment vertical="top" wrapText="1"/>
    </xf>
    <xf numFmtId="0" fontId="8" fillId="0" borderId="48" xfId="0" applyFont="1" applyBorder="1" applyAlignment="1" applyProtection="1">
      <alignment horizontal="center" vertical="top"/>
    </xf>
    <xf numFmtId="0" fontId="8" fillId="0" borderId="48" xfId="0" applyFont="1" applyBorder="1" applyAlignment="1" applyProtection="1">
      <alignment horizontal="left" vertical="top" wrapText="1"/>
    </xf>
    <xf numFmtId="0" fontId="58" fillId="14" borderId="46" xfId="0" applyFont="1" applyFill="1" applyBorder="1" applyAlignment="1" applyProtection="1">
      <alignment vertical="top" wrapText="1"/>
    </xf>
    <xf numFmtId="0" fontId="0" fillId="0" borderId="49" xfId="0" applyBorder="1" applyProtection="1"/>
    <xf numFmtId="0" fontId="8" fillId="0" borderId="46" xfId="0" applyFont="1" applyBorder="1" applyAlignment="1" applyProtection="1">
      <alignment horizontal="left" vertical="top" wrapText="1"/>
    </xf>
    <xf numFmtId="0" fontId="59" fillId="0" borderId="48"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outcomes'!$A$24</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outcomes'!$A$25</c:f>
              <c:numCache>
                <c:formatCode>0.00%</c:formatCode>
                <c:ptCount val="1"/>
                <c:pt idx="0">
                  <c:v>0.83750000000000002</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3A90-428E-A6FA-947DC6FF14DB}"/>
            </c:ext>
          </c:extLst>
        </c:ser>
        <c:ser>
          <c:idx val="1"/>
          <c:order val="1"/>
          <c:tx>
            <c:strRef>
              <c:f>'2. Progress towards outcomes'!$B$24</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outcomes'!$B$25</c:f>
              <c:numCache>
                <c:formatCode>0.00%</c:formatCode>
                <c:ptCount val="1"/>
                <c:pt idx="0">
                  <c:v>1.7287671232876711</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3A90-428E-A6FA-947DC6FF14DB}"/>
            </c:ext>
          </c:extLst>
        </c:ser>
        <c:ser>
          <c:idx val="2"/>
          <c:order val="2"/>
          <c:tx>
            <c:strRef>
              <c:f>'2. Progress towards outcomes'!$C$24</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outcomes'!$C$25</c:f>
              <c:numCache>
                <c:formatCode>0.00%</c:formatCode>
                <c:ptCount val="1"/>
                <c:pt idx="0">
                  <c:v>0.87484858644220354</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3A90-428E-A6FA-947DC6FF14DB}"/>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3</xdr:col>
      <xdr:colOff>0</xdr:colOff>
      <xdr:row>23</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tania.santivanez@fao.org" TargetMode="External"/><Relationship Id="rId2" Type="http://schemas.openxmlformats.org/officeDocument/2006/relationships/hyperlink" Target="mailto:viorel.gutu@fao.org" TargetMode="External"/><Relationship Id="rId1" Type="http://schemas.openxmlformats.org/officeDocument/2006/relationships/hyperlink" Target="mailto:stephan.robinson@fao.org" TargetMode="External"/><Relationship Id="rId5" Type="http://schemas.openxmlformats.org/officeDocument/2006/relationships/printerSettings" Target="../printerSettings/printerSettings2.bin"/><Relationship Id="rId4" Type="http://schemas.openxmlformats.org/officeDocument/2006/relationships/hyperlink" Target="mailto:kaan.basaran@fao.org"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youtube.com/shorts/5S4Y0AcVe-c?si=Dk6sZDRfESUSpBCb"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K34"/>
  <sheetViews>
    <sheetView showGridLines="0" tabSelected="1" view="pageBreakPreview" zoomScaleNormal="100" zoomScaleSheetLayoutView="100" workbookViewId="0">
      <selection activeCell="Z11" sqref="Z11"/>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s>
  <sheetData>
    <row r="6" spans="2:11" ht="24.95" customHeight="1" x14ac:dyDescent="0.25">
      <c r="B6" s="82" t="s">
        <v>0</v>
      </c>
      <c r="C6" s="81"/>
      <c r="D6" s="81"/>
      <c r="E6" s="81"/>
      <c r="F6" s="81"/>
      <c r="G6" s="81"/>
      <c r="H6" s="81"/>
      <c r="I6" s="81"/>
      <c r="J6" s="81"/>
      <c r="K6" s="81"/>
    </row>
    <row r="7" spans="2:11" ht="24.95" customHeight="1" x14ac:dyDescent="0.25">
      <c r="B7" s="80" t="s">
        <v>1</v>
      </c>
      <c r="C7" s="81"/>
      <c r="D7" s="81"/>
      <c r="E7" s="81"/>
      <c r="F7" s="81"/>
      <c r="G7" s="81"/>
      <c r="H7" s="81"/>
      <c r="I7" s="81"/>
      <c r="J7" s="81"/>
      <c r="K7" s="81"/>
    </row>
    <row r="8" spans="2:11" ht="24.95" customHeight="1" x14ac:dyDescent="0.25">
      <c r="B8" s="83" t="s">
        <v>2</v>
      </c>
      <c r="C8" s="81"/>
      <c r="D8" s="81"/>
      <c r="E8" s="81"/>
      <c r="F8" s="81"/>
      <c r="G8" s="81"/>
      <c r="H8" s="81"/>
      <c r="I8" s="81"/>
      <c r="J8" s="81"/>
      <c r="K8" s="81"/>
    </row>
    <row r="9" spans="2:11" ht="30" customHeight="1" x14ac:dyDescent="0.25">
      <c r="B9" s="19" t="s">
        <v>3</v>
      </c>
      <c r="C9" s="14"/>
      <c r="D9" s="14"/>
      <c r="E9" s="14"/>
      <c r="F9" s="14"/>
      <c r="G9" s="14"/>
      <c r="H9" s="14"/>
      <c r="I9" s="14"/>
      <c r="J9" s="14"/>
      <c r="K9" s="14"/>
    </row>
    <row r="10" spans="2:11" ht="30" customHeight="1" x14ac:dyDescent="0.25">
      <c r="B10" s="35" t="str">
        <f>HYPERLINK("#'1. Basic project data'!N10","1. BASIC PROJECT DATA")</f>
        <v>1. BASIC PROJECT DATA</v>
      </c>
      <c r="C10" s="8"/>
      <c r="D10" s="15"/>
      <c r="E10" s="9"/>
      <c r="F10" s="9"/>
      <c r="G10" s="9"/>
      <c r="H10" s="9"/>
      <c r="I10" s="9"/>
      <c r="J10" s="9"/>
      <c r="K10" s="9"/>
    </row>
    <row r="11" spans="2:11" ht="30" customHeight="1" x14ac:dyDescent="0.25">
      <c r="B11" s="35" t="str">
        <f>HYPERLINK("#'2. Progress towards outcomes'!N11","2. PROGRESS TOWARDS ACHIEVING PROJECT OBJECTIVE(S) (DEVELOPMENT OBJECTIVE)")</f>
        <v>2. PROGRESS TOWARDS ACHIEVING PROJECT OBJECTIVE(S) (DEVELOPMENT OBJECTIVE)</v>
      </c>
      <c r="C11" s="8"/>
      <c r="D11" s="8"/>
      <c r="E11" s="8"/>
      <c r="F11" s="8"/>
      <c r="G11" s="8"/>
      <c r="H11" s="8"/>
      <c r="I11" s="15"/>
      <c r="J11" s="15"/>
      <c r="K11" s="15"/>
    </row>
    <row r="12" spans="2:11" ht="30" customHeight="1" x14ac:dyDescent="0.25">
      <c r="B12" s="35" t="str">
        <f>HYPERLINK("#'3. Implementation Progress'!N12","3. IMPLEMENTATION PROGRESS (IP)")</f>
        <v>3. IMPLEMENTATION PROGRESS (IP)</v>
      </c>
      <c r="C12" s="9"/>
      <c r="D12" s="9"/>
      <c r="E12" s="15"/>
      <c r="F12" s="9"/>
      <c r="G12" s="9"/>
      <c r="H12" s="9"/>
      <c r="I12" s="9"/>
      <c r="J12" s="9"/>
      <c r="K12" s="9"/>
    </row>
    <row r="13" spans="2:11" ht="30" customHeight="1" x14ac:dyDescent="0.25">
      <c r="B13" s="35" t="str">
        <f>HYPERLINK("#'4. Summary on progress'!N13","4. SUMMARY ON PROGRESS AND CHALLENGES")</f>
        <v>4. SUMMARY ON PROGRESS AND CHALLENGES</v>
      </c>
      <c r="C13" s="8"/>
      <c r="D13" s="8"/>
      <c r="E13" s="8"/>
      <c r="F13" s="8"/>
      <c r="G13" s="15"/>
      <c r="H13" s="15"/>
      <c r="I13" s="15"/>
      <c r="J13" s="15"/>
      <c r="K13" s="15"/>
    </row>
    <row r="14" spans="2:11" ht="30" customHeight="1" x14ac:dyDescent="0.25">
      <c r="B14" s="35" t="str">
        <f>HYPERLINK("#'5. ESS Risk'!N14","5.ENVIRONMENTAL AND SOCIAL SAFEGUARDS (ESS):RISKS FROM THE PROJECT")</f>
        <v>5.ENVIRONMENTAL AND SOCIAL SAFEGUARDS (ESS):RISKS FROM THE PROJECT</v>
      </c>
      <c r="C14" s="8"/>
      <c r="D14" s="8"/>
      <c r="E14" s="8"/>
      <c r="F14" s="8"/>
      <c r="G14" s="8"/>
      <c r="H14" s="15"/>
      <c r="I14" s="15"/>
      <c r="J14" s="15"/>
      <c r="K14" s="15"/>
    </row>
    <row r="15" spans="2:11" ht="30" customHeight="1" x14ac:dyDescent="0.25">
      <c r="B15" s="35" t="str">
        <f>HYPERLINK("#'6. Risks to the project'!N15","6. RISKS TO THE PROJECT")</f>
        <v>6. RISKS TO THE PROJECT</v>
      </c>
      <c r="C15" s="9"/>
      <c r="D15" s="15"/>
      <c r="E15" s="9"/>
      <c r="F15" s="9"/>
      <c r="G15" s="9"/>
      <c r="H15" s="9"/>
      <c r="I15" s="9"/>
      <c r="J15" s="9"/>
      <c r="K15" s="9"/>
    </row>
    <row r="16" spans="2:11" ht="30" customHeight="1" x14ac:dyDescent="0.25">
      <c r="B16" s="35" t="str">
        <f>HYPERLINK("#'7. Follow-up on Mid-term review'!N16","7. FOLLOW-UP ON MID-TERM REVIEW OR SUPERVISION MISSION")</f>
        <v>7. FOLLOW-UP ON MID-TERM REVIEW OR SUPERVISION MISSION</v>
      </c>
      <c r="C16" s="9"/>
      <c r="D16" s="9"/>
      <c r="E16" s="9"/>
      <c r="F16" s="9"/>
      <c r="G16" s="15"/>
      <c r="H16" s="9"/>
      <c r="I16" s="9"/>
      <c r="J16" s="9"/>
      <c r="K16" s="9"/>
    </row>
    <row r="17" spans="2:11" ht="30" customHeight="1" x14ac:dyDescent="0.25">
      <c r="B17" s="35" t="str">
        <f>HYPERLINK("#'8. Minor project amendments'!N17","8. MINOR PROJECT AMENDMENTS")</f>
        <v>8. MINOR PROJECT AMENDMENTS</v>
      </c>
      <c r="C17" s="9"/>
      <c r="D17" s="9"/>
      <c r="E17" s="15"/>
      <c r="F17" s="9"/>
      <c r="G17" s="9"/>
      <c r="H17" s="9"/>
      <c r="I17" s="9"/>
      <c r="J17" s="9"/>
      <c r="K17" s="9"/>
    </row>
    <row r="18" spans="2:11" ht="30" customHeight="1" x14ac:dyDescent="0.25">
      <c r="B18" s="35" t="str">
        <f>HYPERLINK("#'9. Stakeholders' Engagement'!N18","9. STAKEHOLDERS' ENGAGEMENT")</f>
        <v>9. STAKEHOLDERS' ENGAGEMENT</v>
      </c>
      <c r="C18" s="9"/>
      <c r="D18" s="9"/>
      <c r="E18" s="15"/>
      <c r="F18" s="9"/>
      <c r="G18" s="9"/>
      <c r="H18" s="9"/>
      <c r="I18" s="9"/>
      <c r="J18" s="9"/>
      <c r="K18" s="9"/>
    </row>
    <row r="19" spans="2:11" ht="30" customHeight="1" x14ac:dyDescent="0.25">
      <c r="B19" s="35" t="str">
        <f>HYPERLINK("#'10. Gender Mainstreaming'!N19","10. GENDER MAINSTREAMING")</f>
        <v>10. GENDER MAINSTREAMING</v>
      </c>
      <c r="C19" s="9"/>
      <c r="D19" s="9"/>
      <c r="E19" s="15"/>
      <c r="F19" s="9"/>
      <c r="G19" s="9"/>
      <c r="H19" s="9"/>
      <c r="I19" s="9"/>
      <c r="J19" s="9"/>
      <c r="K19" s="9"/>
    </row>
    <row r="20" spans="2:11" ht="30" customHeight="1" x14ac:dyDescent="0.25">
      <c r="B20" s="35" t="str">
        <f>HYPERLINK("#'11. Knowledge Management'!N20","11. KNOWLEDGE MANAGEMENT ACTIVITIES")</f>
        <v>11. KNOWLEDGE MANAGEMENT ACTIVITIES</v>
      </c>
      <c r="C20" s="9"/>
      <c r="D20" s="9"/>
      <c r="E20" s="9"/>
      <c r="F20" s="15"/>
      <c r="G20" s="9"/>
      <c r="H20" s="9"/>
      <c r="I20" s="9"/>
      <c r="J20" s="9"/>
      <c r="K20" s="9"/>
    </row>
    <row r="21" spans="2:11" ht="30" customHeight="1" x14ac:dyDescent="0.25">
      <c r="B21" s="35" t="str">
        <f>HYPERLINK("#'12. Indigenous &amp; Local Involve.'!N21","12. INDIGENOUS PEOPLES AND LOCAL COMMUNITIES INVOLVEMENT")</f>
        <v>12. INDIGENOUS PEOPLES AND LOCAL COMMUNITIES INVOLVEMENT</v>
      </c>
      <c r="C21" s="9"/>
      <c r="D21" s="9"/>
      <c r="E21" s="9"/>
      <c r="F21" s="9"/>
      <c r="G21" s="15"/>
      <c r="H21" s="9"/>
      <c r="I21" s="9"/>
      <c r="J21" s="9"/>
      <c r="K21" s="9"/>
    </row>
    <row r="22" spans="2:11" ht="30" customHeight="1" x14ac:dyDescent="0.25">
      <c r="B22" s="35" t="str">
        <f>HYPERLINK("#'13. Co-Financing Table'!N22","13. CO-FINANCING TABLE")</f>
        <v>13. CO-FINANCING TABLE</v>
      </c>
      <c r="C22" s="9"/>
      <c r="D22" s="15"/>
      <c r="E22" s="9"/>
      <c r="F22" s="9"/>
      <c r="G22" s="9"/>
      <c r="H22" s="9"/>
      <c r="I22" s="9"/>
      <c r="J22" s="9"/>
      <c r="K22" s="9"/>
    </row>
    <row r="23" spans="2:11" ht="30" customHeight="1" x14ac:dyDescent="0.25">
      <c r="B23" s="35" t="str">
        <f>HYPERLINK("#'14. GEO Location'!N23","14. GEO LOCATION INFORMATION")</f>
        <v>14. GEO LOCATION INFORMATION</v>
      </c>
      <c r="C23" s="9"/>
      <c r="D23" s="9"/>
      <c r="E23" s="15"/>
      <c r="F23" s="9"/>
      <c r="G23" s="9"/>
      <c r="H23" s="9"/>
      <c r="I23" s="9"/>
      <c r="J23" s="9"/>
      <c r="K23" s="9"/>
    </row>
    <row r="24" spans="2:11" ht="30" customHeight="1" x14ac:dyDescent="0.25">
      <c r="B24" s="20" t="str">
        <f>HYPERLINK("#' GEF-5 LDCF Indicators'!N27"," GEF-5 LDCF Indicators")</f>
        <v xml:space="preserve"> GEF-5 LDCF Indicators</v>
      </c>
    </row>
    <row r="25" spans="2:11" ht="30" customHeight="1" x14ac:dyDescent="0.25">
      <c r="B25" s="20" t="str">
        <f>HYPERLINK("#'GEF6&amp;7 LDCF Core Indicators'!N28"," GEF 6&amp;7 LDCF Core Indicators")</f>
        <v xml:space="preserve"> GEF 6&amp;7 LDCF Core Indicators</v>
      </c>
    </row>
    <row r="26" spans="2:11" ht="30" customHeight="1" x14ac:dyDescent="0.25">
      <c r="B26" s="20" t="str">
        <f>HYPERLINK("#'Annex'!N26","Annex. Monitoring Area-based GEF Core Indicator Commitments and Progress with FERM")</f>
        <v>Annex. Monitoring Area-based GEF Core Indicator Commitments and Progress with FERM</v>
      </c>
      <c r="C26" s="3"/>
      <c r="D26" s="3"/>
      <c r="E26" s="3"/>
      <c r="F26" s="3"/>
      <c r="G26" s="3"/>
      <c r="H26" s="3"/>
      <c r="I26" s="3"/>
      <c r="J26" s="16"/>
      <c r="K26" s="3"/>
    </row>
    <row r="29" spans="2:11" x14ac:dyDescent="0.25">
      <c r="B29" s="21" t="s">
        <v>4</v>
      </c>
      <c r="C29" s="21"/>
    </row>
    <row r="30" spans="2:11" x14ac:dyDescent="0.25">
      <c r="B30" t="s">
        <v>5</v>
      </c>
      <c r="C30" s="21"/>
    </row>
    <row r="31" spans="2:11" x14ac:dyDescent="0.25">
      <c r="B31" s="40" t="s">
        <v>6</v>
      </c>
    </row>
    <row r="32" spans="2:11" x14ac:dyDescent="0.25">
      <c r="B32" t="s">
        <v>7</v>
      </c>
    </row>
    <row r="33" spans="2:2" x14ac:dyDescent="0.25">
      <c r="B33" t="s">
        <v>8</v>
      </c>
    </row>
    <row r="34" spans="2:2" ht="19.5" customHeight="1" x14ac:dyDescent="0.25"/>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J140"/>
  <sheetViews>
    <sheetView showGridLines="0" showWhiteSpace="0" view="pageBreakPreview" zoomScale="120" zoomScaleNormal="100" zoomScaleSheetLayoutView="120" workbookViewId="0">
      <selection activeCell="M11" sqref="M11"/>
    </sheetView>
  </sheetViews>
  <sheetFormatPr defaultColWidth="8.85546875" defaultRowHeight="15" x14ac:dyDescent="0.25"/>
  <cols>
    <col min="1" max="1" width="2" style="294" customWidth="1"/>
    <col min="2" max="3" width="8.85546875" style="294"/>
    <col min="4" max="4" width="17.42578125" style="294" customWidth="1"/>
    <col min="5" max="9" width="8.85546875" style="294"/>
    <col min="10" max="10" width="18.85546875" style="294" customWidth="1"/>
    <col min="11" max="16384" width="8.85546875" style="294"/>
  </cols>
  <sheetData>
    <row r="1" spans="2:10" ht="17.100000000000001" customHeight="1" x14ac:dyDescent="0.25"/>
    <row r="2" spans="2:10" ht="17.100000000000001" customHeight="1" x14ac:dyDescent="0.25">
      <c r="B2" s="295" t="s">
        <v>9</v>
      </c>
      <c r="C2" s="296"/>
      <c r="D2" s="296"/>
      <c r="E2" s="296"/>
      <c r="F2" s="296"/>
      <c r="G2" s="296"/>
      <c r="H2" s="296"/>
      <c r="I2" s="296"/>
      <c r="J2" s="296"/>
    </row>
    <row r="3" spans="2:10" ht="17.45" customHeight="1" x14ac:dyDescent="0.25">
      <c r="B3" s="297" t="s">
        <v>10</v>
      </c>
      <c r="C3" s="296"/>
      <c r="D3" s="296"/>
      <c r="E3" s="296"/>
      <c r="F3" s="296"/>
      <c r="G3" s="296"/>
      <c r="H3" s="296"/>
      <c r="I3" s="296"/>
      <c r="J3" s="296"/>
    </row>
    <row r="4" spans="2:10" ht="17.45" customHeight="1" x14ac:dyDescent="0.25">
      <c r="B4" s="298" t="s">
        <v>11</v>
      </c>
      <c r="C4" s="299"/>
      <c r="D4" s="300"/>
      <c r="E4" s="301" t="s">
        <v>12</v>
      </c>
      <c r="F4" s="299"/>
      <c r="G4" s="299"/>
      <c r="H4" s="299"/>
      <c r="I4" s="299"/>
      <c r="J4" s="300"/>
    </row>
    <row r="5" spans="2:10" ht="18" customHeight="1" x14ac:dyDescent="0.25">
      <c r="B5" s="298" t="s">
        <v>13</v>
      </c>
      <c r="C5" s="299"/>
      <c r="D5" s="300"/>
      <c r="E5" s="302" t="s">
        <v>14</v>
      </c>
      <c r="F5" s="299"/>
      <c r="G5" s="299"/>
      <c r="H5" s="299"/>
      <c r="I5" s="299"/>
      <c r="J5" s="300"/>
    </row>
    <row r="6" spans="2:10" ht="31.5" customHeight="1" x14ac:dyDescent="0.25">
      <c r="B6" s="303" t="s">
        <v>15</v>
      </c>
      <c r="C6" s="299"/>
      <c r="D6" s="300"/>
      <c r="E6" s="304" t="s">
        <v>16</v>
      </c>
      <c r="F6" s="299"/>
      <c r="G6" s="299"/>
      <c r="H6" s="299"/>
      <c r="I6" s="299"/>
      <c r="J6" s="300"/>
    </row>
    <row r="7" spans="2:10" ht="17.45" customHeight="1" x14ac:dyDescent="0.25">
      <c r="B7" s="298" t="s">
        <v>17</v>
      </c>
      <c r="C7" s="299"/>
      <c r="D7" s="300"/>
      <c r="E7" s="301" t="s">
        <v>18</v>
      </c>
      <c r="F7" s="299"/>
      <c r="G7" s="299"/>
      <c r="H7" s="299"/>
      <c r="I7" s="299"/>
      <c r="J7" s="300"/>
    </row>
    <row r="8" spans="2:10" ht="17.45" customHeight="1" x14ac:dyDescent="0.25">
      <c r="B8" s="298" t="s">
        <v>19</v>
      </c>
      <c r="C8" s="299"/>
      <c r="D8" s="300"/>
      <c r="E8" s="301" t="s">
        <v>20</v>
      </c>
      <c r="F8" s="299"/>
      <c r="G8" s="299"/>
      <c r="H8" s="299"/>
      <c r="I8" s="299"/>
      <c r="J8" s="300"/>
    </row>
    <row r="9" spans="2:10" ht="16.5" customHeight="1" x14ac:dyDescent="0.25">
      <c r="B9" s="298" t="s">
        <v>21</v>
      </c>
      <c r="C9" s="299"/>
      <c r="D9" s="300"/>
      <c r="E9" s="302" t="s">
        <v>22</v>
      </c>
      <c r="F9" s="299"/>
      <c r="G9" s="299"/>
      <c r="H9" s="299"/>
      <c r="I9" s="299"/>
      <c r="J9" s="300"/>
    </row>
    <row r="10" spans="2:10" ht="25.5" customHeight="1" x14ac:dyDescent="0.25">
      <c r="B10" s="298" t="s">
        <v>23</v>
      </c>
      <c r="C10" s="299"/>
      <c r="D10" s="300"/>
      <c r="E10" s="302" t="s">
        <v>24</v>
      </c>
      <c r="F10" s="299"/>
      <c r="G10" s="299"/>
      <c r="H10" s="299"/>
      <c r="I10" s="299"/>
      <c r="J10" s="300"/>
    </row>
    <row r="11" spans="2:10" ht="145.5" customHeight="1" x14ac:dyDescent="0.25">
      <c r="B11" s="298" t="s">
        <v>25</v>
      </c>
      <c r="C11" s="299"/>
      <c r="D11" s="300"/>
      <c r="E11" s="301" t="s">
        <v>26</v>
      </c>
      <c r="F11" s="299"/>
      <c r="G11" s="299"/>
      <c r="H11" s="299"/>
      <c r="I11" s="299"/>
      <c r="J11" s="300"/>
    </row>
    <row r="12" spans="2:10" ht="17.45" customHeight="1" x14ac:dyDescent="0.25">
      <c r="B12" s="298" t="s">
        <v>27</v>
      </c>
      <c r="C12" s="299"/>
      <c r="D12" s="300"/>
      <c r="E12" s="301" t="s">
        <v>28</v>
      </c>
      <c r="F12" s="299"/>
      <c r="G12" s="299"/>
      <c r="H12" s="299"/>
      <c r="I12" s="299"/>
      <c r="J12" s="300"/>
    </row>
    <row r="13" spans="2:10" ht="17.45" customHeight="1" x14ac:dyDescent="0.25">
      <c r="B13" s="305" t="s">
        <v>29</v>
      </c>
      <c r="C13" s="296"/>
      <c r="D13" s="296"/>
      <c r="E13" s="296"/>
      <c r="F13" s="296"/>
      <c r="G13" s="296"/>
      <c r="H13" s="296"/>
      <c r="I13" s="296"/>
      <c r="J13" s="296"/>
    </row>
    <row r="14" spans="2:10" ht="17.45" customHeight="1" x14ac:dyDescent="0.25">
      <c r="B14" s="298" t="s">
        <v>30</v>
      </c>
      <c r="C14" s="299"/>
      <c r="D14" s="300"/>
      <c r="E14" s="306">
        <v>42657</v>
      </c>
      <c r="F14" s="307"/>
      <c r="G14" s="307"/>
      <c r="H14" s="307"/>
      <c r="I14" s="307"/>
      <c r="J14" s="308"/>
    </row>
    <row r="15" spans="2:10" ht="15.95" customHeight="1" x14ac:dyDescent="0.25">
      <c r="B15" s="298" t="s">
        <v>31</v>
      </c>
      <c r="C15" s="299"/>
      <c r="D15" s="300"/>
      <c r="E15" s="306">
        <v>42654</v>
      </c>
      <c r="F15" s="307"/>
      <c r="G15" s="307"/>
      <c r="H15" s="307"/>
      <c r="I15" s="307"/>
      <c r="J15" s="308"/>
    </row>
    <row r="16" spans="2:10" ht="16.5" customHeight="1" x14ac:dyDescent="0.25">
      <c r="B16" s="298" t="s">
        <v>32</v>
      </c>
      <c r="C16" s="299"/>
      <c r="D16" s="300"/>
      <c r="E16" s="309">
        <v>43388</v>
      </c>
      <c r="F16" s="307"/>
      <c r="G16" s="307"/>
      <c r="H16" s="307"/>
      <c r="I16" s="307"/>
      <c r="J16" s="308"/>
    </row>
    <row r="17" spans="2:10" ht="15.95" customHeight="1" x14ac:dyDescent="0.25">
      <c r="B17" s="298" t="s">
        <v>33</v>
      </c>
      <c r="C17" s="299"/>
      <c r="D17" s="300"/>
      <c r="E17" s="306">
        <v>43507</v>
      </c>
      <c r="F17" s="307"/>
      <c r="G17" s="307"/>
      <c r="H17" s="307"/>
      <c r="I17" s="307"/>
      <c r="J17" s="308"/>
    </row>
    <row r="18" spans="2:10" ht="18" customHeight="1" x14ac:dyDescent="0.25">
      <c r="B18" s="310" t="s">
        <v>34</v>
      </c>
      <c r="C18" s="299"/>
      <c r="D18" s="300"/>
      <c r="E18" s="311">
        <v>44848</v>
      </c>
      <c r="F18" s="312"/>
      <c r="G18" s="312"/>
      <c r="H18" s="312"/>
      <c r="I18" s="312"/>
      <c r="J18" s="313"/>
    </row>
    <row r="19" spans="2:10" ht="29.45" customHeight="1" x14ac:dyDescent="0.25">
      <c r="B19" s="298" t="s">
        <v>35</v>
      </c>
      <c r="C19" s="299"/>
      <c r="D19" s="300"/>
      <c r="E19" s="306" t="s">
        <v>36</v>
      </c>
      <c r="F19" s="312"/>
      <c r="G19" s="312"/>
      <c r="H19" s="312"/>
      <c r="I19" s="312"/>
      <c r="J19" s="313"/>
    </row>
    <row r="20" spans="2:10" ht="14.45" customHeight="1" x14ac:dyDescent="0.25">
      <c r="B20" s="298" t="s">
        <v>37</v>
      </c>
      <c r="C20" s="299"/>
      <c r="D20" s="300"/>
      <c r="E20" s="314"/>
      <c r="F20" s="312"/>
      <c r="G20" s="312"/>
      <c r="H20" s="312"/>
      <c r="I20" s="312"/>
      <c r="J20" s="313"/>
    </row>
    <row r="21" spans="2:10" ht="14.45" customHeight="1" x14ac:dyDescent="0.25">
      <c r="B21" s="298" t="s">
        <v>38</v>
      </c>
      <c r="C21" s="299"/>
      <c r="D21" s="300"/>
      <c r="E21" s="314"/>
      <c r="F21" s="312"/>
      <c r="G21" s="312"/>
      <c r="H21" s="312"/>
      <c r="I21" s="312"/>
      <c r="J21" s="313"/>
    </row>
    <row r="22" spans="2:10" ht="17.45" customHeight="1" x14ac:dyDescent="0.25">
      <c r="B22" s="315" t="s">
        <v>39</v>
      </c>
      <c r="C22" s="296"/>
      <c r="D22" s="296"/>
      <c r="E22" s="296"/>
      <c r="F22" s="296"/>
      <c r="G22" s="296"/>
      <c r="H22" s="296"/>
      <c r="I22" s="296"/>
      <c r="J22" s="316"/>
    </row>
    <row r="23" spans="2:10" ht="15" customHeight="1" x14ac:dyDescent="0.25">
      <c r="B23" s="298" t="s">
        <v>40</v>
      </c>
      <c r="C23" s="299"/>
      <c r="D23" s="300"/>
      <c r="E23" s="317">
        <v>8136986</v>
      </c>
      <c r="F23" s="299"/>
      <c r="G23" s="299"/>
      <c r="H23" s="299"/>
      <c r="I23" s="299"/>
      <c r="J23" s="300"/>
    </row>
    <row r="24" spans="2:10" ht="28.5" customHeight="1" x14ac:dyDescent="0.25">
      <c r="B24" s="298" t="s">
        <v>41</v>
      </c>
      <c r="C24" s="299"/>
      <c r="D24" s="300"/>
      <c r="E24" s="317">
        <v>7118630.7000000002</v>
      </c>
      <c r="F24" s="299"/>
      <c r="G24" s="299"/>
      <c r="H24" s="299"/>
      <c r="I24" s="299"/>
      <c r="J24" s="300"/>
    </row>
    <row r="25" spans="2:10" ht="15" customHeight="1" x14ac:dyDescent="0.25">
      <c r="B25" s="298" t="s">
        <v>42</v>
      </c>
      <c r="C25" s="299"/>
      <c r="D25" s="300"/>
      <c r="E25" s="317">
        <v>38300000</v>
      </c>
      <c r="F25" s="299"/>
      <c r="G25" s="299"/>
      <c r="H25" s="299"/>
      <c r="I25" s="299"/>
      <c r="J25" s="300"/>
    </row>
    <row r="26" spans="2:10" ht="31.5" customHeight="1" x14ac:dyDescent="0.25">
      <c r="B26" s="298" t="s">
        <v>43</v>
      </c>
      <c r="C26" s="299"/>
      <c r="D26" s="300"/>
      <c r="E26" s="318">
        <v>133690506.14285715</v>
      </c>
      <c r="F26" s="319"/>
      <c r="G26" s="319"/>
      <c r="H26" s="319"/>
      <c r="I26" s="319"/>
      <c r="J26" s="320"/>
    </row>
    <row r="27" spans="2:10" ht="17.45" customHeight="1" x14ac:dyDescent="0.25">
      <c r="B27" s="315" t="s">
        <v>44</v>
      </c>
      <c r="C27" s="296"/>
      <c r="D27" s="296"/>
      <c r="E27" s="296"/>
      <c r="F27" s="296"/>
      <c r="G27" s="296"/>
      <c r="H27" s="296"/>
      <c r="I27" s="296"/>
      <c r="J27" s="321"/>
    </row>
    <row r="28" spans="2:10" ht="27.6" customHeight="1" x14ac:dyDescent="0.25">
      <c r="B28" s="298" t="s">
        <v>45</v>
      </c>
      <c r="C28" s="299"/>
      <c r="D28" s="300"/>
      <c r="E28" s="306">
        <v>45848</v>
      </c>
      <c r="F28" s="307"/>
      <c r="G28" s="307"/>
      <c r="H28" s="307"/>
      <c r="I28" s="307"/>
      <c r="J28" s="308"/>
    </row>
    <row r="29" spans="2:10" ht="17.45" customHeight="1" x14ac:dyDescent="0.25">
      <c r="B29" s="298" t="s">
        <v>46</v>
      </c>
      <c r="C29" s="299"/>
      <c r="D29" s="300"/>
      <c r="E29" s="304" t="s">
        <v>1113</v>
      </c>
      <c r="F29" s="307"/>
      <c r="G29" s="307"/>
      <c r="H29" s="307"/>
      <c r="I29" s="307"/>
      <c r="J29" s="308"/>
    </row>
    <row r="30" spans="2:10" ht="27.6" customHeight="1" x14ac:dyDescent="0.25">
      <c r="B30" s="298" t="s">
        <v>47</v>
      </c>
      <c r="C30" s="299"/>
      <c r="D30" s="300"/>
      <c r="E30" s="306">
        <v>44657</v>
      </c>
      <c r="F30" s="307"/>
      <c r="G30" s="307"/>
      <c r="H30" s="307"/>
      <c r="I30" s="307"/>
      <c r="J30" s="308"/>
    </row>
    <row r="31" spans="2:10" ht="21" customHeight="1" x14ac:dyDescent="0.25">
      <c r="B31" s="298" t="s">
        <v>48</v>
      </c>
      <c r="C31" s="299"/>
      <c r="D31" s="300"/>
      <c r="E31" s="306">
        <v>45715</v>
      </c>
      <c r="F31" s="307"/>
      <c r="G31" s="307"/>
      <c r="H31" s="307"/>
      <c r="I31" s="307"/>
      <c r="J31" s="308"/>
    </row>
    <row r="32" spans="2:10" ht="20.100000000000001" customHeight="1" x14ac:dyDescent="0.25">
      <c r="B32" s="322" t="s">
        <v>49</v>
      </c>
      <c r="C32" s="296"/>
      <c r="D32" s="296"/>
      <c r="E32" s="296"/>
      <c r="F32" s="296"/>
      <c r="G32" s="296"/>
      <c r="H32" s="296"/>
      <c r="I32" s="296"/>
      <c r="J32" s="323"/>
    </row>
    <row r="33" spans="2:10" ht="27.6" customHeight="1" x14ac:dyDescent="0.25">
      <c r="B33" s="298" t="s">
        <v>50</v>
      </c>
      <c r="C33" s="299"/>
      <c r="D33" s="300"/>
      <c r="E33" s="304" t="str">
        <f ca="1">_xlfn.XLOOKUP(DevScore, NumRating, TxtRating, "Not Rated")</f>
        <v>Satisfactory (S)</v>
      </c>
      <c r="F33" s="299"/>
      <c r="G33" s="299"/>
      <c r="H33" s="299"/>
      <c r="I33" s="299"/>
      <c r="J33" s="300"/>
    </row>
    <row r="34" spans="2:10" ht="21" customHeight="1" x14ac:dyDescent="0.25">
      <c r="B34" s="298" t="s">
        <v>51</v>
      </c>
      <c r="C34" s="299"/>
      <c r="D34" s="300"/>
      <c r="E34" s="304" t="str">
        <f>_xlfn.XLOOKUP(ImpScore, NumRating, TxtRating, "Not Rated")</f>
        <v>Satisfactory (S)</v>
      </c>
      <c r="F34" s="299"/>
      <c r="G34" s="299"/>
      <c r="H34" s="299"/>
      <c r="I34" s="299"/>
      <c r="J34" s="300"/>
    </row>
    <row r="35" spans="2:10" ht="21" customHeight="1" x14ac:dyDescent="0.25">
      <c r="B35" s="298" t="s">
        <v>52</v>
      </c>
      <c r="C35" s="299"/>
      <c r="D35" s="300"/>
      <c r="E35" s="304" t="str">
        <f>'6. Risks to the Project'!C56</f>
        <v>Moderate</v>
      </c>
      <c r="F35" s="299"/>
      <c r="G35" s="299"/>
      <c r="H35" s="299"/>
      <c r="I35" s="299"/>
      <c r="J35" s="300"/>
    </row>
    <row r="36" spans="2:10" ht="17.45" customHeight="1" x14ac:dyDescent="0.25">
      <c r="B36" s="322" t="s">
        <v>53</v>
      </c>
      <c r="C36" s="296"/>
      <c r="D36" s="296"/>
      <c r="E36" s="296"/>
      <c r="F36" s="296"/>
      <c r="G36" s="296"/>
      <c r="H36" s="296"/>
      <c r="I36" s="296"/>
      <c r="J36" s="324"/>
    </row>
    <row r="37" spans="2:10" ht="27.6" customHeight="1" x14ac:dyDescent="0.25">
      <c r="B37" s="298" t="s">
        <v>54</v>
      </c>
      <c r="C37" s="299"/>
      <c r="D37" s="300"/>
      <c r="E37" s="325" t="s">
        <v>55</v>
      </c>
      <c r="F37" s="299"/>
      <c r="G37" s="299"/>
      <c r="H37" s="299"/>
      <c r="I37" s="299"/>
      <c r="J37" s="300"/>
    </row>
    <row r="38" spans="2:10" ht="24.6" customHeight="1" x14ac:dyDescent="0.25">
      <c r="C38" s="326"/>
      <c r="D38" s="327"/>
      <c r="E38" s="327"/>
      <c r="F38" s="328"/>
      <c r="G38" s="328"/>
      <c r="H38" s="328"/>
      <c r="I38" s="328"/>
      <c r="J38" s="328"/>
    </row>
    <row r="39" spans="2:10" ht="22.5" customHeight="1" x14ac:dyDescent="0.25">
      <c r="C39" s="329"/>
      <c r="D39" s="329"/>
      <c r="E39" s="329"/>
      <c r="F39" s="329"/>
      <c r="G39" s="329"/>
      <c r="H39" s="329"/>
      <c r="I39" s="329"/>
      <c r="J39" s="329"/>
    </row>
    <row r="40" spans="2:10" ht="24" hidden="1" customHeight="1" x14ac:dyDescent="0.25">
      <c r="B40" s="330" t="s">
        <v>56</v>
      </c>
      <c r="C40" s="296"/>
      <c r="D40" s="296"/>
      <c r="E40" s="296"/>
      <c r="F40" s="296"/>
      <c r="G40" s="296"/>
      <c r="H40" s="296"/>
      <c r="I40" s="296"/>
      <c r="J40" s="296"/>
    </row>
    <row r="41" spans="2:10" ht="24" hidden="1" customHeight="1" x14ac:dyDescent="0.25">
      <c r="B41" s="296"/>
      <c r="C41" s="296"/>
      <c r="D41" s="296"/>
      <c r="E41" s="296"/>
      <c r="F41" s="296"/>
      <c r="G41" s="296"/>
      <c r="H41" s="296"/>
      <c r="I41" s="296"/>
      <c r="J41" s="296"/>
    </row>
    <row r="42" spans="2:10" ht="95.25" customHeight="1" x14ac:dyDescent="0.25">
      <c r="B42" s="296"/>
      <c r="C42" s="296"/>
      <c r="D42" s="296"/>
      <c r="E42" s="296"/>
      <c r="F42" s="296"/>
      <c r="G42" s="296"/>
      <c r="H42" s="296"/>
      <c r="I42" s="296"/>
      <c r="J42" s="296"/>
    </row>
    <row r="43" spans="2:10" ht="17.100000000000001" customHeight="1" x14ac:dyDescent="0.25">
      <c r="B43" s="323"/>
      <c r="C43" s="323"/>
      <c r="D43" s="323"/>
      <c r="E43" s="323"/>
      <c r="F43" s="323"/>
      <c r="G43" s="323"/>
      <c r="H43" s="323"/>
      <c r="I43" s="323"/>
      <c r="J43" s="323"/>
    </row>
    <row r="44" spans="2:10" ht="17.100000000000001" customHeight="1" x14ac:dyDescent="0.25">
      <c r="B44" s="323"/>
      <c r="C44" s="323"/>
      <c r="D44" s="323"/>
      <c r="E44" s="323"/>
      <c r="F44" s="323"/>
      <c r="G44" s="323"/>
      <c r="H44" s="323"/>
      <c r="I44" s="323"/>
      <c r="J44" s="323"/>
    </row>
    <row r="45" spans="2:10" ht="17.45" customHeight="1" x14ac:dyDescent="0.25">
      <c r="B45" s="322" t="s">
        <v>57</v>
      </c>
      <c r="C45" s="296"/>
      <c r="D45" s="296"/>
      <c r="E45" s="296"/>
      <c r="F45" s="296"/>
      <c r="G45" s="296"/>
      <c r="H45" s="296"/>
      <c r="I45" s="296"/>
      <c r="J45" s="324"/>
    </row>
    <row r="46" spans="2:10" ht="17.25" customHeight="1" x14ac:dyDescent="0.25">
      <c r="B46" s="331" t="s">
        <v>58</v>
      </c>
      <c r="C46" s="299"/>
      <c r="D46" s="300"/>
      <c r="E46" s="331" t="s">
        <v>59</v>
      </c>
      <c r="F46" s="299"/>
      <c r="G46" s="299"/>
      <c r="H46" s="300"/>
      <c r="I46" s="331" t="s">
        <v>60</v>
      </c>
      <c r="J46" s="300"/>
    </row>
    <row r="47" spans="2:10" ht="34.5" customHeight="1" x14ac:dyDescent="0.25">
      <c r="B47" s="332" t="s">
        <v>61</v>
      </c>
      <c r="C47" s="299"/>
      <c r="D47" s="300"/>
      <c r="E47" s="301" t="s">
        <v>62</v>
      </c>
      <c r="F47" s="333"/>
      <c r="G47" s="333"/>
      <c r="H47" s="334"/>
      <c r="I47" s="325" t="s">
        <v>63</v>
      </c>
      <c r="J47" s="300"/>
    </row>
    <row r="48" spans="2:10" ht="17.45" customHeight="1" x14ac:dyDescent="0.25">
      <c r="B48" s="332" t="s">
        <v>64</v>
      </c>
      <c r="C48" s="299"/>
      <c r="D48" s="300"/>
      <c r="E48" s="335" t="s">
        <v>65</v>
      </c>
      <c r="F48" s="299"/>
      <c r="G48" s="299"/>
      <c r="H48" s="300"/>
      <c r="I48" s="325" t="s">
        <v>66</v>
      </c>
      <c r="J48" s="300"/>
    </row>
    <row r="49" spans="2:10" ht="171.75" customHeight="1" x14ac:dyDescent="0.25">
      <c r="B49" s="332" t="s">
        <v>67</v>
      </c>
      <c r="C49" s="299"/>
      <c r="D49" s="300"/>
      <c r="E49" s="301" t="s">
        <v>68</v>
      </c>
      <c r="F49" s="299"/>
      <c r="G49" s="299"/>
      <c r="H49" s="300"/>
      <c r="I49" s="325"/>
      <c r="J49" s="300"/>
    </row>
    <row r="50" spans="2:10" ht="30" customHeight="1" x14ac:dyDescent="0.25">
      <c r="B50" s="332" t="s">
        <v>69</v>
      </c>
      <c r="C50" s="299"/>
      <c r="D50" s="300"/>
      <c r="E50" s="336" t="s">
        <v>70</v>
      </c>
      <c r="F50" s="337"/>
      <c r="G50" s="337"/>
      <c r="H50" s="337"/>
      <c r="I50" s="325" t="s">
        <v>71</v>
      </c>
      <c r="J50" s="300"/>
    </row>
    <row r="51" spans="2:10" ht="21.75" customHeight="1" x14ac:dyDescent="0.25">
      <c r="B51" s="332" t="s">
        <v>72</v>
      </c>
      <c r="C51" s="299"/>
      <c r="D51" s="300"/>
      <c r="E51" s="301" t="s">
        <v>73</v>
      </c>
      <c r="F51" s="333"/>
      <c r="G51" s="333"/>
      <c r="H51" s="334"/>
      <c r="I51" s="325" t="s">
        <v>74</v>
      </c>
      <c r="J51" s="300"/>
    </row>
    <row r="52" spans="2:10" ht="17.45" customHeight="1" x14ac:dyDescent="0.25">
      <c r="B52" s="338"/>
      <c r="C52" s="338"/>
      <c r="D52" s="338"/>
      <c r="E52" s="338"/>
      <c r="F52" s="338"/>
      <c r="G52" s="339"/>
      <c r="H52" s="339"/>
      <c r="I52" s="339"/>
      <c r="J52" s="339"/>
    </row>
    <row r="53" spans="2:10" ht="17.45" customHeight="1" x14ac:dyDescent="0.25">
      <c r="B53" s="338"/>
      <c r="C53" s="338"/>
      <c r="D53" s="338"/>
      <c r="E53" s="338"/>
      <c r="F53" s="338"/>
      <c r="G53" s="339"/>
      <c r="H53" s="339"/>
      <c r="I53" s="339"/>
      <c r="J53" s="339"/>
    </row>
    <row r="54" spans="2:10" ht="15.75" customHeight="1" x14ac:dyDescent="0.25">
      <c r="B54" s="340" t="s">
        <v>75</v>
      </c>
      <c r="C54" s="296"/>
      <c r="D54" s="296"/>
      <c r="E54" s="296"/>
      <c r="F54" s="296"/>
      <c r="G54" s="296"/>
      <c r="H54" s="296"/>
      <c r="I54" s="296"/>
      <c r="J54" s="296"/>
    </row>
    <row r="55" spans="2:10" ht="14.45" customHeight="1" x14ac:dyDescent="0.25">
      <c r="B55" s="341"/>
      <c r="C55" s="341"/>
      <c r="D55" s="341"/>
      <c r="E55" s="341"/>
      <c r="F55" s="341"/>
      <c r="G55" s="341"/>
      <c r="H55" s="341"/>
      <c r="I55" s="341"/>
      <c r="J55" s="341"/>
    </row>
    <row r="56" spans="2:10" ht="14.45" customHeight="1" x14ac:dyDescent="0.25">
      <c r="B56" s="302" t="s">
        <v>76</v>
      </c>
      <c r="C56" s="342"/>
      <c r="D56" s="342"/>
      <c r="E56" s="342"/>
      <c r="F56" s="342"/>
      <c r="G56" s="342"/>
      <c r="H56" s="342"/>
      <c r="I56" s="342"/>
      <c r="J56" s="343"/>
    </row>
    <row r="57" spans="2:10" ht="17.100000000000001" customHeight="1" x14ac:dyDescent="0.25">
      <c r="B57" s="344"/>
      <c r="C57" s="345"/>
      <c r="D57" s="345"/>
      <c r="E57" s="345"/>
      <c r="F57" s="345"/>
      <c r="G57" s="345"/>
      <c r="H57" s="345"/>
      <c r="I57" s="345"/>
      <c r="J57" s="346"/>
    </row>
    <row r="58" spans="2:10" ht="17.100000000000001" customHeight="1" x14ac:dyDescent="0.25">
      <c r="B58" s="347"/>
      <c r="C58" s="299"/>
      <c r="D58" s="299"/>
      <c r="E58" s="299"/>
      <c r="F58" s="299"/>
      <c r="G58" s="299"/>
      <c r="H58" s="299"/>
      <c r="I58" s="299"/>
      <c r="J58" s="299"/>
    </row>
    <row r="59" spans="2:10" ht="15" customHeight="1" x14ac:dyDescent="0.25">
      <c r="B59" s="348" t="s">
        <v>77</v>
      </c>
      <c r="C59" s="342"/>
      <c r="D59" s="343"/>
      <c r="E59" s="349" t="s">
        <v>78</v>
      </c>
      <c r="F59" s="348" t="s">
        <v>79</v>
      </c>
      <c r="G59" s="342"/>
      <c r="H59" s="342"/>
      <c r="I59" s="343"/>
      <c r="J59" s="348" t="s">
        <v>80</v>
      </c>
    </row>
    <row r="60" spans="2:10" ht="17.45" customHeight="1" x14ac:dyDescent="0.25">
      <c r="B60" s="344"/>
      <c r="C60" s="345"/>
      <c r="D60" s="346"/>
      <c r="E60" s="350"/>
      <c r="F60" s="344"/>
      <c r="G60" s="345"/>
      <c r="H60" s="345"/>
      <c r="I60" s="346"/>
      <c r="J60" s="350"/>
    </row>
    <row r="61" spans="2:10" ht="26.1" customHeight="1" x14ac:dyDescent="0.25">
      <c r="B61" s="351" t="s">
        <v>81</v>
      </c>
      <c r="C61" s="342"/>
      <c r="D61" s="343"/>
      <c r="E61" s="351" t="s">
        <v>82</v>
      </c>
      <c r="F61" s="351" t="s">
        <v>83</v>
      </c>
      <c r="G61" s="342"/>
      <c r="H61" s="342"/>
      <c r="I61" s="343"/>
      <c r="J61" s="351"/>
    </row>
    <row r="62" spans="2:10" ht="17.100000000000001" customHeight="1" x14ac:dyDescent="0.25">
      <c r="B62" s="344"/>
      <c r="C62" s="345"/>
      <c r="D62" s="346"/>
      <c r="E62" s="350"/>
      <c r="F62" s="344"/>
      <c r="G62" s="345"/>
      <c r="H62" s="345"/>
      <c r="I62" s="346"/>
      <c r="J62" s="350"/>
    </row>
    <row r="63" spans="2:10" ht="17.100000000000001" customHeight="1" x14ac:dyDescent="0.25">
      <c r="B63" s="351" t="s">
        <v>84</v>
      </c>
      <c r="C63" s="342"/>
      <c r="D63" s="343"/>
      <c r="E63" s="351" t="s">
        <v>85</v>
      </c>
      <c r="F63" s="351"/>
      <c r="G63" s="342"/>
      <c r="H63" s="342"/>
      <c r="I63" s="343"/>
      <c r="J63" s="351"/>
    </row>
    <row r="64" spans="2:10" ht="17.100000000000001" customHeight="1" x14ac:dyDescent="0.25">
      <c r="B64" s="344"/>
      <c r="C64" s="345"/>
      <c r="D64" s="346"/>
      <c r="E64" s="350"/>
      <c r="F64" s="344"/>
      <c r="G64" s="345"/>
      <c r="H64" s="345"/>
      <c r="I64" s="346"/>
      <c r="J64" s="350"/>
    </row>
    <row r="65" spans="2:10" ht="17.100000000000001" customHeight="1" x14ac:dyDescent="0.25">
      <c r="B65" s="351" t="s">
        <v>86</v>
      </c>
      <c r="C65" s="342"/>
      <c r="D65" s="343"/>
      <c r="E65" s="351" t="s">
        <v>82</v>
      </c>
      <c r="F65" s="351" t="s">
        <v>87</v>
      </c>
      <c r="G65" s="342"/>
      <c r="H65" s="342"/>
      <c r="I65" s="343"/>
      <c r="J65" s="351"/>
    </row>
    <row r="66" spans="2:10" ht="111" customHeight="1" x14ac:dyDescent="0.25">
      <c r="B66" s="344"/>
      <c r="C66" s="345"/>
      <c r="D66" s="346"/>
      <c r="E66" s="350"/>
      <c r="F66" s="344"/>
      <c r="G66" s="345"/>
      <c r="H66" s="345"/>
      <c r="I66" s="346"/>
      <c r="J66" s="350"/>
    </row>
    <row r="67" spans="2:10" ht="17.100000000000001" customHeight="1" x14ac:dyDescent="0.25">
      <c r="B67" s="351" t="s">
        <v>88</v>
      </c>
      <c r="C67" s="342"/>
      <c r="D67" s="343"/>
      <c r="E67" s="351" t="s">
        <v>82</v>
      </c>
      <c r="F67" s="351" t="s">
        <v>89</v>
      </c>
      <c r="G67" s="342"/>
      <c r="H67" s="342"/>
      <c r="I67" s="343"/>
      <c r="J67" s="351"/>
    </row>
    <row r="68" spans="2:10" ht="153" customHeight="1" x14ac:dyDescent="0.25">
      <c r="B68" s="344"/>
      <c r="C68" s="345"/>
      <c r="D68" s="346"/>
      <c r="E68" s="350"/>
      <c r="F68" s="344"/>
      <c r="G68" s="345"/>
      <c r="H68" s="345"/>
      <c r="I68" s="346"/>
      <c r="J68" s="350"/>
    </row>
    <row r="69" spans="2:10" ht="17.100000000000001" customHeight="1" x14ac:dyDescent="0.25">
      <c r="B69" s="351" t="s">
        <v>90</v>
      </c>
      <c r="C69" s="342"/>
      <c r="D69" s="343"/>
      <c r="E69" s="351" t="s">
        <v>82</v>
      </c>
      <c r="F69" s="352" t="s">
        <v>91</v>
      </c>
      <c r="G69" s="353"/>
      <c r="H69" s="353"/>
      <c r="I69" s="354"/>
      <c r="J69" s="351"/>
    </row>
    <row r="70" spans="2:10" ht="17.100000000000001" customHeight="1" x14ac:dyDescent="0.25">
      <c r="B70" s="344"/>
      <c r="C70" s="345"/>
      <c r="D70" s="346"/>
      <c r="E70" s="350"/>
      <c r="F70" s="355"/>
      <c r="G70" s="356"/>
      <c r="H70" s="356"/>
      <c r="I70" s="357"/>
      <c r="J70" s="350"/>
    </row>
    <row r="71" spans="2:10" ht="17.100000000000001" customHeight="1" x14ac:dyDescent="0.25">
      <c r="B71" s="351" t="s">
        <v>92</v>
      </c>
      <c r="C71" s="342"/>
      <c r="D71" s="343"/>
      <c r="E71" s="351" t="s">
        <v>82</v>
      </c>
      <c r="F71" s="351" t="s">
        <v>93</v>
      </c>
      <c r="G71" s="342"/>
      <c r="H71" s="342"/>
      <c r="I71" s="343"/>
      <c r="J71" s="351"/>
    </row>
    <row r="72" spans="2:10" ht="17.100000000000001" customHeight="1" x14ac:dyDescent="0.25">
      <c r="B72" s="344"/>
      <c r="C72" s="345"/>
      <c r="D72" s="346"/>
      <c r="E72" s="350"/>
      <c r="F72" s="344"/>
      <c r="G72" s="345"/>
      <c r="H72" s="345"/>
      <c r="I72" s="346"/>
      <c r="J72" s="350"/>
    </row>
    <row r="73" spans="2:10" ht="17.100000000000001" customHeight="1" x14ac:dyDescent="0.25">
      <c r="B73" s="351" t="s">
        <v>94</v>
      </c>
      <c r="C73" s="342"/>
      <c r="D73" s="343"/>
      <c r="E73" s="351" t="s">
        <v>82</v>
      </c>
      <c r="F73" s="351" t="s">
        <v>95</v>
      </c>
      <c r="G73" s="342"/>
      <c r="H73" s="342"/>
      <c r="I73" s="343"/>
      <c r="J73" s="351"/>
    </row>
    <row r="74" spans="2:10" ht="17.100000000000001" customHeight="1" x14ac:dyDescent="0.25">
      <c r="B74" s="344"/>
      <c r="C74" s="345"/>
      <c r="D74" s="346"/>
      <c r="E74" s="350"/>
      <c r="F74" s="344"/>
      <c r="G74" s="345"/>
      <c r="H74" s="345"/>
      <c r="I74" s="346"/>
      <c r="J74" s="350"/>
    </row>
    <row r="75" spans="2:10" ht="15" customHeight="1" x14ac:dyDescent="0.25">
      <c r="B75" s="351" t="s">
        <v>96</v>
      </c>
      <c r="C75" s="342"/>
      <c r="D75" s="343"/>
      <c r="E75" s="351" t="s">
        <v>85</v>
      </c>
      <c r="F75" s="358" t="s">
        <v>95</v>
      </c>
      <c r="G75" s="359"/>
      <c r="H75" s="359"/>
      <c r="I75" s="360"/>
      <c r="J75" s="351"/>
    </row>
    <row r="76" spans="2:10" ht="27" customHeight="1" x14ac:dyDescent="0.25">
      <c r="B76" s="344"/>
      <c r="C76" s="345"/>
      <c r="D76" s="346"/>
      <c r="E76" s="350"/>
      <c r="F76" s="361"/>
      <c r="G76" s="362"/>
      <c r="H76" s="362"/>
      <c r="I76" s="363"/>
      <c r="J76" s="350"/>
    </row>
    <row r="77" spans="2:10" ht="15" customHeight="1" x14ac:dyDescent="0.25">
      <c r="B77" s="351" t="s">
        <v>97</v>
      </c>
      <c r="C77" s="342"/>
      <c r="D77" s="343"/>
      <c r="E77" s="351" t="s">
        <v>82</v>
      </c>
      <c r="F77" s="358" t="s">
        <v>98</v>
      </c>
      <c r="G77" s="359"/>
      <c r="H77" s="359"/>
      <c r="I77" s="360"/>
      <c r="J77" s="351"/>
    </row>
    <row r="78" spans="2:10" ht="39" customHeight="1" x14ac:dyDescent="0.25">
      <c r="B78" s="344"/>
      <c r="C78" s="345"/>
      <c r="D78" s="346"/>
      <c r="E78" s="350"/>
      <c r="F78" s="361"/>
      <c r="G78" s="362"/>
      <c r="H78" s="362"/>
      <c r="I78" s="363"/>
      <c r="J78" s="350"/>
    </row>
    <row r="79" spans="2:10" ht="15" customHeight="1" x14ac:dyDescent="0.25">
      <c r="B79" s="351" t="s">
        <v>99</v>
      </c>
      <c r="C79" s="342"/>
      <c r="D79" s="343"/>
      <c r="E79" s="351" t="s">
        <v>82</v>
      </c>
      <c r="F79" s="358" t="s">
        <v>100</v>
      </c>
      <c r="G79" s="359"/>
      <c r="H79" s="359"/>
      <c r="I79" s="360"/>
      <c r="J79" s="351"/>
    </row>
    <row r="80" spans="2:10" ht="42.75" customHeight="1" x14ac:dyDescent="0.25">
      <c r="B80" s="344"/>
      <c r="C80" s="345"/>
      <c r="D80" s="346"/>
      <c r="E80" s="350"/>
      <c r="F80" s="361"/>
      <c r="G80" s="362"/>
      <c r="H80" s="362"/>
      <c r="I80" s="363"/>
      <c r="J80" s="350"/>
    </row>
    <row r="81" spans="2:10" ht="15" customHeight="1" x14ac:dyDescent="0.25">
      <c r="B81" s="351" t="s">
        <v>101</v>
      </c>
      <c r="C81" s="342"/>
      <c r="D81" s="343"/>
      <c r="E81" s="351" t="s">
        <v>85</v>
      </c>
      <c r="F81" s="351" t="s">
        <v>102</v>
      </c>
      <c r="G81" s="342"/>
      <c r="H81" s="342"/>
      <c r="I81" s="343"/>
      <c r="J81" s="351"/>
    </row>
    <row r="82" spans="2:10" ht="17.100000000000001" customHeight="1" x14ac:dyDescent="0.25">
      <c r="B82" s="344"/>
      <c r="C82" s="345"/>
      <c r="D82" s="346"/>
      <c r="E82" s="350"/>
      <c r="F82" s="344"/>
      <c r="G82" s="345"/>
      <c r="H82" s="345"/>
      <c r="I82" s="346"/>
      <c r="J82" s="350"/>
    </row>
    <row r="83" spans="2:10" ht="15" customHeight="1" x14ac:dyDescent="0.25">
      <c r="B83" s="351" t="s">
        <v>103</v>
      </c>
      <c r="C83" s="342"/>
      <c r="D83" s="343"/>
      <c r="E83" s="351" t="s">
        <v>85</v>
      </c>
      <c r="F83" s="351"/>
      <c r="G83" s="342"/>
      <c r="H83" s="342"/>
      <c r="I83" s="343"/>
      <c r="J83" s="351"/>
    </row>
    <row r="84" spans="2:10" ht="17.100000000000001" customHeight="1" x14ac:dyDescent="0.25">
      <c r="B84" s="344"/>
      <c r="C84" s="345"/>
      <c r="D84" s="346"/>
      <c r="E84" s="350"/>
      <c r="F84" s="344"/>
      <c r="G84" s="345"/>
      <c r="H84" s="345"/>
      <c r="I84" s="346"/>
      <c r="J84" s="350"/>
    </row>
    <row r="85" spans="2:10" ht="15" customHeight="1" x14ac:dyDescent="0.25">
      <c r="B85" s="351" t="s">
        <v>104</v>
      </c>
      <c r="C85" s="342"/>
      <c r="D85" s="343"/>
      <c r="E85" s="351" t="s">
        <v>82</v>
      </c>
      <c r="F85" s="351" t="s">
        <v>87</v>
      </c>
      <c r="G85" s="342"/>
      <c r="H85" s="342"/>
      <c r="I85" s="343"/>
      <c r="J85" s="351"/>
    </row>
    <row r="86" spans="2:10" ht="81.75" customHeight="1" x14ac:dyDescent="0.25">
      <c r="B86" s="344"/>
      <c r="C86" s="345"/>
      <c r="D86" s="346"/>
      <c r="E86" s="350"/>
      <c r="F86" s="344"/>
      <c r="G86" s="345"/>
      <c r="H86" s="345"/>
      <c r="I86" s="346"/>
      <c r="J86" s="350"/>
    </row>
    <row r="87" spans="2:10" ht="15" customHeight="1" x14ac:dyDescent="0.25">
      <c r="B87" s="351" t="s">
        <v>105</v>
      </c>
      <c r="C87" s="342"/>
      <c r="D87" s="343"/>
      <c r="E87" s="351" t="s">
        <v>82</v>
      </c>
      <c r="F87" s="351" t="s">
        <v>106</v>
      </c>
      <c r="G87" s="342"/>
      <c r="H87" s="342"/>
      <c r="I87" s="343"/>
      <c r="J87" s="351"/>
    </row>
    <row r="88" spans="2:10" ht="46.5" customHeight="1" x14ac:dyDescent="0.25">
      <c r="B88" s="344"/>
      <c r="C88" s="345"/>
      <c r="D88" s="346"/>
      <c r="E88" s="350"/>
      <c r="F88" s="344"/>
      <c r="G88" s="345"/>
      <c r="H88" s="345"/>
      <c r="I88" s="346"/>
      <c r="J88" s="350"/>
    </row>
    <row r="89" spans="2:10" ht="15" customHeight="1" x14ac:dyDescent="0.25">
      <c r="B89" s="351" t="s">
        <v>107</v>
      </c>
      <c r="C89" s="342"/>
      <c r="D89" s="343"/>
      <c r="E89" s="351" t="s">
        <v>85</v>
      </c>
      <c r="F89" s="351"/>
      <c r="G89" s="342"/>
      <c r="H89" s="342"/>
      <c r="I89" s="343"/>
      <c r="J89" s="351"/>
    </row>
    <row r="90" spans="2:10" ht="17.100000000000001" customHeight="1" x14ac:dyDescent="0.25">
      <c r="B90" s="344"/>
      <c r="C90" s="345"/>
      <c r="D90" s="346"/>
      <c r="E90" s="350"/>
      <c r="F90" s="344"/>
      <c r="G90" s="345"/>
      <c r="H90" s="345"/>
      <c r="I90" s="346"/>
      <c r="J90" s="350"/>
    </row>
    <row r="91" spans="2:10" ht="15" customHeight="1" x14ac:dyDescent="0.25">
      <c r="B91" s="351" t="s">
        <v>108</v>
      </c>
      <c r="C91" s="342"/>
      <c r="D91" s="343"/>
      <c r="E91" s="351" t="s">
        <v>85</v>
      </c>
      <c r="F91" s="351"/>
      <c r="G91" s="342"/>
      <c r="H91" s="342"/>
      <c r="I91" s="343"/>
      <c r="J91" s="351"/>
    </row>
    <row r="92" spans="2:10" ht="17.100000000000001" customHeight="1" x14ac:dyDescent="0.25">
      <c r="B92" s="344"/>
      <c r="C92" s="345"/>
      <c r="D92" s="346"/>
      <c r="E92" s="350"/>
      <c r="F92" s="344"/>
      <c r="G92" s="345"/>
      <c r="H92" s="345"/>
      <c r="I92" s="346"/>
      <c r="J92" s="350"/>
    </row>
    <row r="93" spans="2:10" ht="15" customHeight="1" x14ac:dyDescent="0.25">
      <c r="B93" s="351" t="s">
        <v>109</v>
      </c>
      <c r="C93" s="342"/>
      <c r="D93" s="343"/>
      <c r="E93" s="351" t="s">
        <v>85</v>
      </c>
      <c r="F93" s="351"/>
      <c r="G93" s="342"/>
      <c r="H93" s="342"/>
      <c r="I93" s="343"/>
      <c r="J93" s="351"/>
    </row>
    <row r="94" spans="2:10" ht="17.100000000000001" customHeight="1" x14ac:dyDescent="0.25">
      <c r="B94" s="344"/>
      <c r="C94" s="345"/>
      <c r="D94" s="346"/>
      <c r="E94" s="350"/>
      <c r="F94" s="344"/>
      <c r="G94" s="345"/>
      <c r="H94" s="345"/>
      <c r="I94" s="346"/>
      <c r="J94" s="350"/>
    </row>
    <row r="95" spans="2:10" ht="15" customHeight="1" x14ac:dyDescent="0.25">
      <c r="B95" s="351" t="s">
        <v>110</v>
      </c>
      <c r="C95" s="342"/>
      <c r="D95" s="343"/>
      <c r="E95" s="351" t="s">
        <v>82</v>
      </c>
      <c r="F95" s="351" t="s">
        <v>111</v>
      </c>
      <c r="G95" s="342"/>
      <c r="H95" s="342"/>
      <c r="I95" s="343"/>
      <c r="J95" s="351"/>
    </row>
    <row r="96" spans="2:10" ht="27" customHeight="1" x14ac:dyDescent="0.25">
      <c r="B96" s="344"/>
      <c r="C96" s="345"/>
      <c r="D96" s="346"/>
      <c r="E96" s="350"/>
      <c r="F96" s="344"/>
      <c r="G96" s="345"/>
      <c r="H96" s="345"/>
      <c r="I96" s="346"/>
      <c r="J96" s="350"/>
    </row>
    <row r="97" spans="2:10" ht="15" customHeight="1" x14ac:dyDescent="0.25">
      <c r="B97" s="351" t="s">
        <v>112</v>
      </c>
      <c r="C97" s="342"/>
      <c r="D97" s="343"/>
      <c r="E97" s="351" t="s">
        <v>82</v>
      </c>
      <c r="F97" s="351" t="s">
        <v>113</v>
      </c>
      <c r="G97" s="342"/>
      <c r="H97" s="342"/>
      <c r="I97" s="343"/>
      <c r="J97" s="351"/>
    </row>
    <row r="98" spans="2:10" ht="41.25" customHeight="1" x14ac:dyDescent="0.25">
      <c r="B98" s="344"/>
      <c r="C98" s="345"/>
      <c r="D98" s="346"/>
      <c r="E98" s="350"/>
      <c r="F98" s="344"/>
      <c r="G98" s="345"/>
      <c r="H98" s="345"/>
      <c r="I98" s="346"/>
      <c r="J98" s="350"/>
    </row>
    <row r="99" spans="2:10" ht="15" customHeight="1" x14ac:dyDescent="0.25">
      <c r="B99" s="351" t="s">
        <v>114</v>
      </c>
      <c r="C99" s="342"/>
      <c r="D99" s="343"/>
      <c r="E99" s="351" t="s">
        <v>82</v>
      </c>
      <c r="F99" s="351" t="s">
        <v>87</v>
      </c>
      <c r="G99" s="342"/>
      <c r="H99" s="342"/>
      <c r="I99" s="343"/>
      <c r="J99" s="351"/>
    </row>
    <row r="100" spans="2:10" ht="109.5" customHeight="1" x14ac:dyDescent="0.25">
      <c r="B100" s="344"/>
      <c r="C100" s="345"/>
      <c r="D100" s="346"/>
      <c r="E100" s="350"/>
      <c r="F100" s="344"/>
      <c r="G100" s="345"/>
      <c r="H100" s="345"/>
      <c r="I100" s="346"/>
      <c r="J100" s="350"/>
    </row>
    <row r="101" spans="2:10" ht="15" customHeight="1" x14ac:dyDescent="0.25">
      <c r="B101" s="351" t="s">
        <v>115</v>
      </c>
      <c r="C101" s="342"/>
      <c r="D101" s="343"/>
      <c r="E101" s="351"/>
      <c r="F101" s="351" t="s">
        <v>116</v>
      </c>
      <c r="G101" s="342"/>
      <c r="H101" s="342"/>
      <c r="I101" s="343"/>
      <c r="J101" s="351"/>
    </row>
    <row r="102" spans="2:10" ht="171" customHeight="1" x14ac:dyDescent="0.25">
      <c r="B102" s="344"/>
      <c r="C102" s="345"/>
      <c r="D102" s="346"/>
      <c r="E102" s="350"/>
      <c r="F102" s="344"/>
      <c r="G102" s="345"/>
      <c r="H102" s="345"/>
      <c r="I102" s="346"/>
      <c r="J102" s="350"/>
    </row>
    <row r="103" spans="2:10" ht="15" customHeight="1" x14ac:dyDescent="0.25">
      <c r="B103" s="351" t="s">
        <v>117</v>
      </c>
      <c r="C103" s="342"/>
      <c r="D103" s="343"/>
      <c r="E103" s="351" t="s">
        <v>85</v>
      </c>
      <c r="F103" s="351" t="s">
        <v>118</v>
      </c>
      <c r="G103" s="342"/>
      <c r="H103" s="342"/>
      <c r="I103" s="343"/>
      <c r="J103" s="351"/>
    </row>
    <row r="104" spans="2:10" ht="17.100000000000001" customHeight="1" x14ac:dyDescent="0.25">
      <c r="B104" s="344"/>
      <c r="C104" s="345"/>
      <c r="D104" s="346"/>
      <c r="E104" s="350"/>
      <c r="F104" s="344"/>
      <c r="G104" s="345"/>
      <c r="H104" s="345"/>
      <c r="I104" s="346"/>
      <c r="J104" s="350"/>
    </row>
    <row r="105" spans="2:10" ht="15" customHeight="1" x14ac:dyDescent="0.25">
      <c r="B105" s="351" t="s">
        <v>119</v>
      </c>
      <c r="C105" s="342"/>
      <c r="D105" s="343"/>
      <c r="E105" s="351" t="s">
        <v>85</v>
      </c>
      <c r="F105" s="351"/>
      <c r="G105" s="342"/>
      <c r="H105" s="342"/>
      <c r="I105" s="343"/>
      <c r="J105" s="351"/>
    </row>
    <row r="106" spans="2:10" ht="17.100000000000001" customHeight="1" x14ac:dyDescent="0.25">
      <c r="B106" s="344"/>
      <c r="C106" s="345"/>
      <c r="D106" s="346"/>
      <c r="E106" s="350"/>
      <c r="F106" s="344"/>
      <c r="G106" s="345"/>
      <c r="H106" s="345"/>
      <c r="I106" s="346"/>
      <c r="J106" s="350"/>
    </row>
    <row r="107" spans="2:10" ht="16.5" customHeight="1" x14ac:dyDescent="0.25">
      <c r="B107" s="351" t="s">
        <v>120</v>
      </c>
      <c r="C107" s="342"/>
      <c r="D107" s="343"/>
      <c r="E107" s="351"/>
      <c r="F107" s="351"/>
      <c r="G107" s="342"/>
      <c r="H107" s="342"/>
      <c r="I107" s="343"/>
      <c r="J107" s="351"/>
    </row>
    <row r="108" spans="2:10" ht="17.100000000000001" customHeight="1" x14ac:dyDescent="0.25">
      <c r="B108" s="344"/>
      <c r="C108" s="345"/>
      <c r="D108" s="346"/>
      <c r="E108" s="350"/>
      <c r="F108" s="344"/>
      <c r="G108" s="345"/>
      <c r="H108" s="345"/>
      <c r="I108" s="346"/>
      <c r="J108" s="350"/>
    </row>
    <row r="109" spans="2:10" ht="16.5" customHeight="1" x14ac:dyDescent="0.25">
      <c r="B109" s="351" t="s">
        <v>121</v>
      </c>
      <c r="C109" s="342"/>
      <c r="D109" s="343"/>
      <c r="E109" s="351" t="s">
        <v>85</v>
      </c>
      <c r="F109" s="351"/>
      <c r="G109" s="342"/>
      <c r="H109" s="342"/>
      <c r="I109" s="343"/>
      <c r="J109" s="351"/>
    </row>
    <row r="110" spans="2:10" ht="17.100000000000001" customHeight="1" x14ac:dyDescent="0.25">
      <c r="B110" s="344"/>
      <c r="C110" s="345"/>
      <c r="D110" s="346"/>
      <c r="E110" s="350"/>
      <c r="F110" s="344"/>
      <c r="G110" s="345"/>
      <c r="H110" s="345"/>
      <c r="I110" s="346"/>
      <c r="J110" s="350"/>
    </row>
    <row r="111" spans="2:10" ht="16.5" customHeight="1" x14ac:dyDescent="0.25">
      <c r="B111" s="351" t="s">
        <v>122</v>
      </c>
      <c r="C111" s="342"/>
      <c r="D111" s="343"/>
      <c r="E111" s="351" t="s">
        <v>82</v>
      </c>
      <c r="F111" s="351" t="s">
        <v>123</v>
      </c>
      <c r="G111" s="342"/>
      <c r="H111" s="342"/>
      <c r="I111" s="343"/>
      <c r="J111" s="351"/>
    </row>
    <row r="112" spans="2:10" ht="17.100000000000001" customHeight="1" x14ac:dyDescent="0.25">
      <c r="B112" s="344"/>
      <c r="C112" s="345"/>
      <c r="D112" s="346"/>
      <c r="E112" s="350"/>
      <c r="F112" s="344"/>
      <c r="G112" s="345"/>
      <c r="H112" s="345"/>
      <c r="I112" s="346"/>
      <c r="J112" s="350"/>
    </row>
    <row r="113" spans="2:10" ht="16.5" customHeight="1" x14ac:dyDescent="0.25">
      <c r="B113" s="351" t="s">
        <v>124</v>
      </c>
      <c r="C113" s="342"/>
      <c r="D113" s="343"/>
      <c r="E113" s="351" t="s">
        <v>82</v>
      </c>
      <c r="F113" s="351" t="s">
        <v>125</v>
      </c>
      <c r="G113" s="342"/>
      <c r="H113" s="342"/>
      <c r="I113" s="343"/>
      <c r="J113" s="351"/>
    </row>
    <row r="114" spans="2:10" ht="17.100000000000001" customHeight="1" x14ac:dyDescent="0.25">
      <c r="B114" s="344"/>
      <c r="C114" s="345"/>
      <c r="D114" s="346"/>
      <c r="E114" s="350"/>
      <c r="F114" s="344"/>
      <c r="G114" s="345"/>
      <c r="H114" s="345"/>
      <c r="I114" s="346"/>
      <c r="J114" s="350"/>
    </row>
    <row r="115" spans="2:10" ht="16.5" customHeight="1" x14ac:dyDescent="0.25">
      <c r="B115" s="351" t="s">
        <v>126</v>
      </c>
      <c r="C115" s="342"/>
      <c r="D115" s="343"/>
      <c r="E115" s="351" t="s">
        <v>82</v>
      </c>
      <c r="F115" s="351" t="s">
        <v>127</v>
      </c>
      <c r="G115" s="342"/>
      <c r="H115" s="342"/>
      <c r="I115" s="343"/>
      <c r="J115" s="351"/>
    </row>
    <row r="116" spans="2:10" ht="25.5" customHeight="1" x14ac:dyDescent="0.25">
      <c r="B116" s="344"/>
      <c r="C116" s="345"/>
      <c r="D116" s="346"/>
      <c r="E116" s="350"/>
      <c r="F116" s="344"/>
      <c r="G116" s="345"/>
      <c r="H116" s="345"/>
      <c r="I116" s="346"/>
      <c r="J116" s="350"/>
    </row>
    <row r="117" spans="2:10" ht="16.5" customHeight="1" x14ac:dyDescent="0.25">
      <c r="B117" s="351" t="s">
        <v>128</v>
      </c>
      <c r="C117" s="342"/>
      <c r="D117" s="343"/>
      <c r="E117" s="351" t="s">
        <v>82</v>
      </c>
      <c r="F117" s="351" t="s">
        <v>129</v>
      </c>
      <c r="G117" s="342"/>
      <c r="H117" s="342"/>
      <c r="I117" s="343"/>
      <c r="J117" s="351"/>
    </row>
    <row r="118" spans="2:10" ht="42" customHeight="1" x14ac:dyDescent="0.25">
      <c r="B118" s="344"/>
      <c r="C118" s="345"/>
      <c r="D118" s="346"/>
      <c r="E118" s="350"/>
      <c r="F118" s="344"/>
      <c r="G118" s="345"/>
      <c r="H118" s="345"/>
      <c r="I118" s="346"/>
      <c r="J118" s="350"/>
    </row>
    <row r="119" spans="2:10" ht="16.5" customHeight="1" x14ac:dyDescent="0.25">
      <c r="B119" s="351" t="s">
        <v>130</v>
      </c>
      <c r="C119" s="342"/>
      <c r="D119" s="343"/>
      <c r="E119" s="351" t="s">
        <v>82</v>
      </c>
      <c r="F119" s="351" t="s">
        <v>131</v>
      </c>
      <c r="G119" s="342"/>
      <c r="H119" s="342"/>
      <c r="I119" s="343"/>
      <c r="J119" s="351"/>
    </row>
    <row r="120" spans="2:10" ht="87" customHeight="1" x14ac:dyDescent="0.25">
      <c r="B120" s="344"/>
      <c r="C120" s="345"/>
      <c r="D120" s="346"/>
      <c r="E120" s="350"/>
      <c r="F120" s="344"/>
      <c r="G120" s="345"/>
      <c r="H120" s="345"/>
      <c r="I120" s="346"/>
      <c r="J120" s="350"/>
    </row>
    <row r="121" spans="2:10" ht="16.5" customHeight="1" x14ac:dyDescent="0.25">
      <c r="B121" s="351" t="s">
        <v>132</v>
      </c>
      <c r="C121" s="342"/>
      <c r="D121" s="343"/>
      <c r="E121" s="351" t="s">
        <v>82</v>
      </c>
      <c r="F121" s="351" t="s">
        <v>133</v>
      </c>
      <c r="G121" s="342"/>
      <c r="H121" s="342"/>
      <c r="I121" s="343"/>
      <c r="J121" s="351" t="s">
        <v>134</v>
      </c>
    </row>
    <row r="122" spans="2:10" ht="63" customHeight="1" x14ac:dyDescent="0.25">
      <c r="B122" s="344"/>
      <c r="C122" s="345"/>
      <c r="D122" s="346"/>
      <c r="E122" s="350"/>
      <c r="F122" s="344"/>
      <c r="G122" s="345"/>
      <c r="H122" s="345"/>
      <c r="I122" s="346"/>
      <c r="J122" s="350"/>
    </row>
    <row r="123" spans="2:10" ht="16.5" customHeight="1" x14ac:dyDescent="0.25">
      <c r="B123" s="351" t="s">
        <v>135</v>
      </c>
      <c r="C123" s="342"/>
      <c r="D123" s="343"/>
      <c r="E123" s="351" t="s">
        <v>82</v>
      </c>
      <c r="F123" s="351" t="s">
        <v>136</v>
      </c>
      <c r="G123" s="342"/>
      <c r="H123" s="342"/>
      <c r="I123" s="343"/>
      <c r="J123" s="351"/>
    </row>
    <row r="124" spans="2:10" ht="67.5" customHeight="1" x14ac:dyDescent="0.25">
      <c r="B124" s="344"/>
      <c r="C124" s="345"/>
      <c r="D124" s="346"/>
      <c r="E124" s="350"/>
      <c r="F124" s="344"/>
      <c r="G124" s="345"/>
      <c r="H124" s="345"/>
      <c r="I124" s="346"/>
      <c r="J124" s="350"/>
    </row>
    <row r="125" spans="2:10" ht="16.5" customHeight="1" x14ac:dyDescent="0.25">
      <c r="B125" s="351" t="s">
        <v>137</v>
      </c>
      <c r="C125" s="342"/>
      <c r="D125" s="343"/>
      <c r="E125" s="351" t="s">
        <v>82</v>
      </c>
      <c r="F125" s="351" t="s">
        <v>138</v>
      </c>
      <c r="G125" s="342"/>
      <c r="H125" s="342"/>
      <c r="I125" s="343"/>
      <c r="J125" s="351"/>
    </row>
    <row r="126" spans="2:10" ht="17.100000000000001" customHeight="1" x14ac:dyDescent="0.25">
      <c r="B126" s="344"/>
      <c r="C126" s="345"/>
      <c r="D126" s="346"/>
      <c r="E126" s="350"/>
      <c r="F126" s="344"/>
      <c r="G126" s="345"/>
      <c r="H126" s="345"/>
      <c r="I126" s="346"/>
      <c r="J126" s="350"/>
    </row>
    <row r="127" spans="2:10" ht="16.5" customHeight="1" x14ac:dyDescent="0.25">
      <c r="B127" s="351" t="s">
        <v>139</v>
      </c>
      <c r="C127" s="342"/>
      <c r="D127" s="343"/>
      <c r="E127" s="351" t="s">
        <v>82</v>
      </c>
      <c r="F127" s="351" t="s">
        <v>140</v>
      </c>
      <c r="G127" s="342"/>
      <c r="H127" s="342"/>
      <c r="I127" s="343"/>
      <c r="J127" s="351"/>
    </row>
    <row r="128" spans="2:10" ht="17.100000000000001" customHeight="1" x14ac:dyDescent="0.25">
      <c r="B128" s="344"/>
      <c r="C128" s="345"/>
      <c r="D128" s="346"/>
      <c r="E128" s="350"/>
      <c r="F128" s="344"/>
      <c r="G128" s="345"/>
      <c r="H128" s="345"/>
      <c r="I128" s="346"/>
      <c r="J128" s="350"/>
    </row>
    <row r="129" spans="2:10" ht="16.5" customHeight="1" x14ac:dyDescent="0.25">
      <c r="B129" s="351" t="s">
        <v>141</v>
      </c>
      <c r="C129" s="342"/>
      <c r="D129" s="343"/>
      <c r="E129" s="351" t="s">
        <v>82</v>
      </c>
      <c r="F129" s="351" t="s">
        <v>142</v>
      </c>
      <c r="G129" s="342"/>
      <c r="H129" s="342"/>
      <c r="I129" s="343"/>
      <c r="J129" s="351"/>
    </row>
    <row r="130" spans="2:10" ht="17.100000000000001" customHeight="1" x14ac:dyDescent="0.25">
      <c r="B130" s="344"/>
      <c r="C130" s="345"/>
      <c r="D130" s="346"/>
      <c r="E130" s="350"/>
      <c r="F130" s="344"/>
      <c r="G130" s="345"/>
      <c r="H130" s="345"/>
      <c r="I130" s="346"/>
      <c r="J130" s="350"/>
    </row>
    <row r="131" spans="2:10" x14ac:dyDescent="0.25">
      <c r="B131" s="323"/>
      <c r="C131" s="323"/>
      <c r="D131" s="323"/>
      <c r="E131" s="323"/>
      <c r="F131" s="323"/>
      <c r="G131" s="323"/>
      <c r="H131" s="323"/>
      <c r="I131" s="323"/>
      <c r="J131" s="323"/>
    </row>
    <row r="132" spans="2:10" x14ac:dyDescent="0.25">
      <c r="B132" s="323"/>
      <c r="C132" s="323"/>
      <c r="D132" s="323"/>
      <c r="E132" s="323"/>
      <c r="F132" s="323"/>
      <c r="G132" s="323"/>
      <c r="H132" s="323"/>
      <c r="I132" s="323"/>
      <c r="J132" s="323"/>
    </row>
    <row r="133" spans="2:10" x14ac:dyDescent="0.25">
      <c r="B133" s="323"/>
      <c r="C133" s="323"/>
      <c r="D133" s="323"/>
      <c r="E133" s="323"/>
      <c r="F133" s="323"/>
      <c r="G133" s="323"/>
      <c r="H133" s="323"/>
      <c r="I133" s="323"/>
      <c r="J133" s="323"/>
    </row>
    <row r="134" spans="2:10" x14ac:dyDescent="0.25">
      <c r="B134" s="323"/>
      <c r="C134" s="323"/>
      <c r="D134" s="323"/>
      <c r="E134" s="323"/>
      <c r="F134" s="323"/>
      <c r="G134" s="323"/>
      <c r="H134" s="323"/>
      <c r="I134" s="323"/>
      <c r="J134" s="323"/>
    </row>
    <row r="135" spans="2:10" x14ac:dyDescent="0.25">
      <c r="B135" s="323"/>
      <c r="C135" s="323"/>
      <c r="D135" s="323"/>
      <c r="E135" s="323"/>
      <c r="F135" s="323"/>
      <c r="G135" s="323"/>
      <c r="H135" s="323"/>
      <c r="I135" s="323"/>
      <c r="J135" s="323"/>
    </row>
    <row r="136" spans="2:10" x14ac:dyDescent="0.25">
      <c r="B136" s="323"/>
      <c r="C136" s="323"/>
      <c r="D136" s="323"/>
      <c r="E136" s="323"/>
      <c r="F136" s="323"/>
      <c r="G136" s="323"/>
      <c r="H136" s="323"/>
      <c r="I136" s="323"/>
      <c r="J136" s="323"/>
    </row>
    <row r="137" spans="2:10" x14ac:dyDescent="0.25">
      <c r="B137" s="323"/>
      <c r="C137" s="323"/>
      <c r="D137" s="323"/>
      <c r="E137" s="323"/>
      <c r="F137" s="323"/>
      <c r="G137" s="323"/>
      <c r="H137" s="323"/>
      <c r="I137" s="323"/>
      <c r="J137" s="323"/>
    </row>
    <row r="138" spans="2:10" x14ac:dyDescent="0.25">
      <c r="B138" s="323"/>
      <c r="C138" s="323"/>
      <c r="D138" s="323"/>
      <c r="E138" s="323"/>
      <c r="F138" s="323"/>
      <c r="G138" s="323"/>
      <c r="H138" s="323"/>
      <c r="I138" s="323"/>
      <c r="J138" s="323"/>
    </row>
    <row r="139" spans="2:10" x14ac:dyDescent="0.25">
      <c r="B139" s="323"/>
      <c r="C139" s="323"/>
      <c r="D139" s="323"/>
      <c r="E139" s="323"/>
      <c r="F139" s="323"/>
      <c r="G139" s="323"/>
      <c r="H139" s="323"/>
      <c r="I139" s="323"/>
      <c r="J139" s="323"/>
    </row>
    <row r="140" spans="2:10" x14ac:dyDescent="0.25">
      <c r="B140" s="323"/>
      <c r="C140" s="323"/>
      <c r="D140" s="323"/>
      <c r="E140" s="323"/>
      <c r="F140" s="323"/>
      <c r="G140" s="323"/>
      <c r="H140" s="323"/>
      <c r="I140" s="323"/>
      <c r="J140" s="323"/>
    </row>
  </sheetData>
  <sheetProtection sheet="1" objects="1" scenarios="1" formatColumns="0" formatRows="0"/>
  <mergeCells count="232">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75:D76"/>
    <mergeCell ref="E75:E76"/>
    <mergeCell ref="F75:I76"/>
    <mergeCell ref="J75:J76"/>
    <mergeCell ref="B77:D78"/>
    <mergeCell ref="E77:E78"/>
    <mergeCell ref="F77:I78"/>
    <mergeCell ref="J77:J78"/>
    <mergeCell ref="B91:D92"/>
    <mergeCell ref="E91:E92"/>
    <mergeCell ref="F91:I92"/>
    <mergeCell ref="J91:J92"/>
    <mergeCell ref="B79:D80"/>
    <mergeCell ref="E79:E80"/>
    <mergeCell ref="F79:I80"/>
    <mergeCell ref="J79:J80"/>
    <mergeCell ref="B85:D86"/>
    <mergeCell ref="E85:E86"/>
    <mergeCell ref="F85:I86"/>
    <mergeCell ref="J85:J86"/>
    <mergeCell ref="B83:D84"/>
    <mergeCell ref="E83:E84"/>
    <mergeCell ref="F83:I84"/>
    <mergeCell ref="J83:J84"/>
    <mergeCell ref="B81:D82"/>
    <mergeCell ref="E81:E82"/>
    <mergeCell ref="F81:I82"/>
    <mergeCell ref="J81:J82"/>
    <mergeCell ref="B129:D130"/>
    <mergeCell ref="E129:E130"/>
    <mergeCell ref="F129:I130"/>
    <mergeCell ref="J129:J130"/>
    <mergeCell ref="B95:D96"/>
    <mergeCell ref="E95:E96"/>
    <mergeCell ref="F95:I96"/>
    <mergeCell ref="J95:J96"/>
    <mergeCell ref="B93:D94"/>
    <mergeCell ref="E93:E94"/>
    <mergeCell ref="F93:I94"/>
    <mergeCell ref="J93:J94"/>
    <mergeCell ref="B89:D90"/>
    <mergeCell ref="E89:E90"/>
    <mergeCell ref="F89:I90"/>
    <mergeCell ref="J89:J90"/>
    <mergeCell ref="B87:D88"/>
    <mergeCell ref="E87:E88"/>
    <mergeCell ref="F87:I88"/>
    <mergeCell ref="J87:J88"/>
    <mergeCell ref="B105:D106"/>
    <mergeCell ref="E105:E106"/>
    <mergeCell ref="F105:I106"/>
    <mergeCell ref="J105:J106"/>
    <mergeCell ref="B103:D104"/>
    <mergeCell ref="E103:E104"/>
    <mergeCell ref="F103:I104"/>
    <mergeCell ref="J103:J104"/>
    <mergeCell ref="B101:D102"/>
    <mergeCell ref="E101:E102"/>
    <mergeCell ref="F101:I102"/>
    <mergeCell ref="J101:J102"/>
    <mergeCell ref="B121:D122"/>
    <mergeCell ref="E121:E122"/>
    <mergeCell ref="F121:I122"/>
    <mergeCell ref="J121:J122"/>
    <mergeCell ref="B99:D100"/>
    <mergeCell ref="E99:E100"/>
    <mergeCell ref="F99:I100"/>
    <mergeCell ref="J99:J100"/>
    <mergeCell ref="B97:D98"/>
    <mergeCell ref="E97:E98"/>
    <mergeCell ref="F97:I98"/>
    <mergeCell ref="J97:J98"/>
    <mergeCell ref="B117:D118"/>
    <mergeCell ref="E117:E118"/>
    <mergeCell ref="F117:I118"/>
    <mergeCell ref="J117:J118"/>
    <mergeCell ref="B115:D116"/>
    <mergeCell ref="E115:E116"/>
    <mergeCell ref="F115:I116"/>
    <mergeCell ref="J115:J116"/>
    <mergeCell ref="B113:D114"/>
    <mergeCell ref="E113:E114"/>
    <mergeCell ref="F113:I114"/>
    <mergeCell ref="J113:J114"/>
    <mergeCell ref="B127:D128"/>
    <mergeCell ref="E127:E128"/>
    <mergeCell ref="F127:I128"/>
    <mergeCell ref="J127:J128"/>
    <mergeCell ref="B125:D126"/>
    <mergeCell ref="E125:E126"/>
    <mergeCell ref="F125:I126"/>
    <mergeCell ref="J125:J126"/>
    <mergeCell ref="B123:D124"/>
    <mergeCell ref="E123:E124"/>
    <mergeCell ref="F123:I124"/>
    <mergeCell ref="J123:J124"/>
    <mergeCell ref="B119:D120"/>
    <mergeCell ref="E119:E120"/>
    <mergeCell ref="F119:I120"/>
    <mergeCell ref="J119:J120"/>
    <mergeCell ref="B109:D110"/>
    <mergeCell ref="E109:E110"/>
    <mergeCell ref="F109:I110"/>
    <mergeCell ref="J109:J110"/>
    <mergeCell ref="B107:D108"/>
    <mergeCell ref="E107:E108"/>
    <mergeCell ref="F107:I108"/>
    <mergeCell ref="J107:J108"/>
    <mergeCell ref="B111:D112"/>
    <mergeCell ref="E111:E112"/>
    <mergeCell ref="F111:I112"/>
    <mergeCell ref="J111:J112"/>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J16" xr:uid="{00000000-0002-0000-0100-000002000000}">
      <formula1>42005</formula1>
      <formula2>49310</formula2>
    </dataValidation>
    <dataValidation type="list" allowBlank="1" showInputMessage="1" showErrorMessage="1" prompt="Select Yes or No" sqref="E61:E130" xr:uid="{00000000-0002-0000-0100-000003000000}">
      <formula1>"Yes, No"</formula1>
    </dataValidation>
  </dataValidations>
  <hyperlinks>
    <hyperlink ref="I47" r:id="rId1" xr:uid="{B4228B03-14C5-46A6-8CFF-4B8FE0BD1A75}"/>
    <hyperlink ref="I48" r:id="rId2" xr:uid="{3D1246AF-A447-4C75-95C9-82A8A422F7A3}"/>
    <hyperlink ref="I50" r:id="rId3" xr:uid="{E1B421D4-92F6-4638-8392-2BBB5B9584DF}"/>
    <hyperlink ref="I51" r:id="rId4" xr:uid="{2DD21486-0E93-4F74-8265-01F487BA6DB7}"/>
  </hyperlinks>
  <pageMargins left="0.25" right="0.25" top="0.75" bottom="0.75" header="0.3" footer="0.3"/>
  <pageSetup paperSize="5" scale="91" pageOrder="overThenDown"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B30" sqref="B30"/>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61" t="s">
        <v>143</v>
      </c>
      <c r="B1" s="62" t="s">
        <v>144</v>
      </c>
    </row>
    <row r="2" spans="1:9" ht="23.25" customHeight="1" x14ac:dyDescent="0.25">
      <c r="A2" s="41" t="s">
        <v>145</v>
      </c>
      <c r="B2" s="43">
        <v>1</v>
      </c>
    </row>
    <row r="3" spans="1:9" ht="19.5" customHeight="1" x14ac:dyDescent="0.25">
      <c r="A3" s="41" t="s">
        <v>146</v>
      </c>
      <c r="B3" s="43">
        <v>2</v>
      </c>
    </row>
    <row r="4" spans="1:9" ht="17.25" customHeight="1" x14ac:dyDescent="0.25">
      <c r="A4" s="41" t="s">
        <v>147</v>
      </c>
      <c r="B4" s="43">
        <v>3</v>
      </c>
    </row>
    <row r="5" spans="1:9" ht="18" customHeight="1" x14ac:dyDescent="0.25">
      <c r="A5" s="41" t="s">
        <v>148</v>
      </c>
      <c r="B5" s="43">
        <v>4</v>
      </c>
    </row>
    <row r="6" spans="1:9" ht="19.5" customHeight="1" x14ac:dyDescent="0.25">
      <c r="A6" s="41" t="s">
        <v>149</v>
      </c>
      <c r="B6" s="43">
        <v>5</v>
      </c>
    </row>
    <row r="7" spans="1:9" ht="18" customHeight="1" x14ac:dyDescent="0.25">
      <c r="A7" s="41" t="s">
        <v>150</v>
      </c>
      <c r="B7" s="43">
        <v>6</v>
      </c>
    </row>
    <row r="8" spans="1:9" ht="18" customHeight="1" x14ac:dyDescent="0.25">
      <c r="A8" s="41" t="s">
        <v>151</v>
      </c>
      <c r="B8" s="43">
        <v>0</v>
      </c>
    </row>
    <row r="9" spans="1:9" ht="18.75" customHeight="1" thickBot="1" x14ac:dyDescent="0.3">
      <c r="A9" s="42" t="s">
        <v>152</v>
      </c>
      <c r="B9" s="44">
        <v>0</v>
      </c>
    </row>
    <row r="10" spans="1:9" ht="18.75" customHeight="1" x14ac:dyDescent="0.25">
      <c r="A10" s="23"/>
      <c r="B10" s="23"/>
    </row>
    <row r="11" spans="1:9" ht="18.75" customHeight="1" thickBot="1" x14ac:dyDescent="0.3">
      <c r="A11" s="23"/>
      <c r="B11" s="23"/>
    </row>
    <row r="12" spans="1:9" x14ac:dyDescent="0.25">
      <c r="D12" s="63" t="s">
        <v>153</v>
      </c>
      <c r="E12" s="57"/>
      <c r="F12" s="57"/>
      <c r="G12" s="57"/>
      <c r="H12" s="57"/>
      <c r="I12" s="58"/>
    </row>
    <row r="13" spans="1:9" x14ac:dyDescent="0.25">
      <c r="D13" s="45" t="s">
        <v>154</v>
      </c>
      <c r="E13" s="59" t="s">
        <v>155</v>
      </c>
      <c r="F13" s="59" t="s">
        <v>156</v>
      </c>
      <c r="G13" s="59" t="s">
        <v>157</v>
      </c>
      <c r="H13" s="59" t="s">
        <v>158</v>
      </c>
      <c r="I13" s="60" t="s">
        <v>159</v>
      </c>
    </row>
    <row r="14" spans="1:9" ht="15" customHeight="1" thickBot="1" x14ac:dyDescent="0.3">
      <c r="D14" s="46" t="s">
        <v>160</v>
      </c>
      <c r="E14" s="47">
        <v>20</v>
      </c>
      <c r="F14" s="47">
        <v>25</v>
      </c>
      <c r="G14" s="47">
        <v>25</v>
      </c>
      <c r="H14" s="47">
        <v>0</v>
      </c>
      <c r="I14" s="48">
        <v>30</v>
      </c>
    </row>
    <row r="15" spans="1:9" x14ac:dyDescent="0.25">
      <c r="D15" s="64" t="s">
        <v>161</v>
      </c>
      <c r="E15" s="49"/>
      <c r="F15" s="49"/>
      <c r="G15" s="49"/>
      <c r="H15" s="50"/>
    </row>
    <row r="16" spans="1:9" ht="20.25" customHeight="1" x14ac:dyDescent="0.25">
      <c r="D16" s="51" t="s">
        <v>154</v>
      </c>
      <c r="E16" s="55" t="s">
        <v>155</v>
      </c>
      <c r="F16" s="55" t="s">
        <v>157</v>
      </c>
      <c r="G16" s="55" t="s">
        <v>158</v>
      </c>
      <c r="H16" s="56" t="s">
        <v>159</v>
      </c>
    </row>
    <row r="17" spans="1:8" ht="15" customHeight="1" thickBot="1" x14ac:dyDescent="0.3">
      <c r="D17" s="52" t="s">
        <v>160</v>
      </c>
      <c r="E17" s="53">
        <v>25</v>
      </c>
      <c r="F17" s="53">
        <v>35</v>
      </c>
      <c r="G17" s="53">
        <v>0</v>
      </c>
      <c r="H17" s="54">
        <v>40</v>
      </c>
    </row>
    <row r="18" spans="1:8" ht="15" customHeight="1" thickBot="1" x14ac:dyDescent="0.3"/>
    <row r="19" spans="1:8" ht="15" customHeight="1" thickBot="1" x14ac:dyDescent="0.3">
      <c r="A19" s="65" t="s">
        <v>162</v>
      </c>
      <c r="B19" s="66"/>
      <c r="C19" s="66"/>
      <c r="D19" s="66"/>
      <c r="E19" s="67"/>
    </row>
    <row r="20" spans="1:8" ht="15" customHeight="1" thickBot="1" x14ac:dyDescent="0.3">
      <c r="A20" s="68" t="s">
        <v>163</v>
      </c>
      <c r="B20" s="69"/>
      <c r="C20" s="69"/>
      <c r="D20" s="70" cm="1">
        <f t="array" aca="1" ref="D20" ca="1">_xlfn.LET(_xlpm.hdrRow,MATCH("*Development*Objective*rating*",'2. Progress towards outcomes'!$B:$B,0),_xlpm.rRow,_xlpm.hdrRow+1,_xlpm.ratings,INDEX('2. Progress towards outcomes'!$C:$G,_xlpm.rRow,0),_xlpm.scores,_xlfn.XLOOKUP(_xlpm.ratings,TxtRating,NumRating,0),ROUND(SUMPRODUCT(_xlpm.scores,Weights)/SUM(Weights),0))</f>
        <v>5</v>
      </c>
      <c r="E20" s="71"/>
    </row>
    <row r="21" spans="1:8" ht="15" customHeight="1" thickBot="1" x14ac:dyDescent="0.3">
      <c r="A21" s="68"/>
      <c r="B21" s="69"/>
      <c r="C21" s="69"/>
      <c r="D21" s="72" cm="1">
        <f t="array" ref="D21">ROUND(
  SUMPRODUCT(
      _xlfn.XLOOKUP(
        CHOOSE({1,2,3,4},
          '3. Implementation Progress'!D71,
          '3. Implementation Progress'!F71,
          '3. Implementation Progress'!H71,
          '3. Implementation Progress'!J71
        ),
        TxtRating, NumRating, 0
      ),
      Weights2
  ) / SUM(Weights2),   0)</f>
        <v>5</v>
      </c>
      <c r="E21" s="71"/>
    </row>
    <row r="22" spans="1:8" ht="15" customHeight="1" thickBot="1" x14ac:dyDescent="0.3">
      <c r="A22" s="73"/>
      <c r="B22" s="74"/>
      <c r="C22" s="74"/>
      <c r="D22" s="74"/>
      <c r="E22" s="7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3" t="s">
        <v>164</v>
      </c>
    </row>
    <row r="2" spans="1:1" ht="15" customHeight="1" thickBot="1" x14ac:dyDescent="0.3">
      <c r="A2" s="4" t="s">
        <v>165</v>
      </c>
    </row>
    <row r="3" spans="1:1" ht="15" customHeight="1" thickBot="1" x14ac:dyDescent="0.3">
      <c r="A3" s="5" t="s">
        <v>166</v>
      </c>
    </row>
    <row r="4" spans="1:1" ht="15" customHeight="1" thickBot="1" x14ac:dyDescent="0.3">
      <c r="A4" s="4" t="s">
        <v>167</v>
      </c>
    </row>
    <row r="5" spans="1:1" ht="15" customHeight="1" thickBot="1" x14ac:dyDescent="0.3">
      <c r="A5" s="5" t="s">
        <v>168</v>
      </c>
    </row>
    <row r="6" spans="1:1" ht="15.75" customHeight="1" thickBot="1" x14ac:dyDescent="0.3">
      <c r="A6" s="4" t="s">
        <v>169</v>
      </c>
    </row>
    <row r="7" spans="1:1" ht="15" customHeight="1" thickBot="1" x14ac:dyDescent="0.3">
      <c r="A7" s="5" t="s">
        <v>170</v>
      </c>
    </row>
    <row r="8" spans="1:1" ht="15" customHeight="1" thickBot="1" x14ac:dyDescent="0.3">
      <c r="A8" s="4" t="s">
        <v>171</v>
      </c>
    </row>
    <row r="9" spans="1:1" ht="15" customHeight="1" thickBot="1" x14ac:dyDescent="0.3">
      <c r="A9" s="5" t="s">
        <v>172</v>
      </c>
    </row>
    <row r="10" spans="1:1" ht="15" customHeight="1" thickBot="1" x14ac:dyDescent="0.3">
      <c r="A10" s="4" t="s">
        <v>173</v>
      </c>
    </row>
    <row r="11" spans="1:1" ht="18.75" customHeight="1" thickBot="1" x14ac:dyDescent="0.3">
      <c r="A11" s="5" t="s">
        <v>174</v>
      </c>
    </row>
    <row r="12" spans="1:1" ht="15" customHeight="1" thickBot="1" x14ac:dyDescent="0.3">
      <c r="A12" s="4" t="s">
        <v>175</v>
      </c>
    </row>
    <row r="13" spans="1:1" ht="15" customHeight="1" thickBot="1" x14ac:dyDescent="0.3">
      <c r="A13" s="5" t="s">
        <v>176</v>
      </c>
    </row>
    <row r="14" spans="1:1" ht="15" customHeight="1" thickBot="1" x14ac:dyDescent="0.3">
      <c r="A14" s="4" t="s">
        <v>177</v>
      </c>
    </row>
    <row r="15" spans="1:1" ht="15" customHeight="1" thickBot="1" x14ac:dyDescent="0.3">
      <c r="A15" s="5" t="s">
        <v>178</v>
      </c>
    </row>
    <row r="16" spans="1:1" ht="15" customHeight="1" thickBot="1" x14ac:dyDescent="0.3">
      <c r="A16" s="4" t="s">
        <v>179</v>
      </c>
    </row>
    <row r="17" spans="1:1" ht="15" customHeight="1" thickBot="1" x14ac:dyDescent="0.3">
      <c r="A17" s="5" t="s">
        <v>180</v>
      </c>
    </row>
    <row r="18" spans="1:1" ht="15" customHeight="1" thickBot="1" x14ac:dyDescent="0.3">
      <c r="A18" s="4" t="s">
        <v>181</v>
      </c>
    </row>
    <row r="19" spans="1:1" ht="15" customHeight="1" thickBot="1" x14ac:dyDescent="0.3">
      <c r="A19" s="5" t="s">
        <v>182</v>
      </c>
    </row>
    <row r="20" spans="1:1" ht="15" customHeight="1" thickBot="1" x14ac:dyDescent="0.3">
      <c r="A20" s="4" t="s">
        <v>183</v>
      </c>
    </row>
    <row r="21" spans="1:1" ht="15" customHeight="1" thickBot="1" x14ac:dyDescent="0.3">
      <c r="A21" s="5" t="s">
        <v>184</v>
      </c>
    </row>
    <row r="22" spans="1:1" ht="15" customHeight="1" thickBot="1" x14ac:dyDescent="0.3">
      <c r="A22" s="4" t="s">
        <v>185</v>
      </c>
    </row>
    <row r="23" spans="1:1" ht="15" customHeight="1" thickBot="1" x14ac:dyDescent="0.3">
      <c r="A23" s="5" t="s">
        <v>186</v>
      </c>
    </row>
    <row r="24" spans="1:1" ht="15" customHeight="1" thickBot="1" x14ac:dyDescent="0.3">
      <c r="A24" s="4" t="s">
        <v>187</v>
      </c>
    </row>
    <row r="25" spans="1:1" ht="15" customHeight="1" thickBot="1" x14ac:dyDescent="0.3">
      <c r="A25" s="5" t="s">
        <v>188</v>
      </c>
    </row>
    <row r="26" spans="1:1" ht="15" customHeight="1" thickBot="1" x14ac:dyDescent="0.3">
      <c r="A26" s="4" t="s">
        <v>189</v>
      </c>
    </row>
    <row r="27" spans="1:1" ht="15" customHeight="1" thickBot="1" x14ac:dyDescent="0.3">
      <c r="A27" s="5" t="s">
        <v>190</v>
      </c>
    </row>
    <row r="28" spans="1:1" ht="15" customHeight="1" thickBot="1" x14ac:dyDescent="0.3">
      <c r="A28" s="4" t="s">
        <v>191</v>
      </c>
    </row>
    <row r="29" spans="1:1" ht="24.6" customHeight="1" thickBot="1" x14ac:dyDescent="0.3">
      <c r="A29" s="5" t="s">
        <v>192</v>
      </c>
    </row>
    <row r="30" spans="1:1" ht="18.75" customHeight="1" thickBot="1" x14ac:dyDescent="0.3">
      <c r="A30" s="4" t="s">
        <v>193</v>
      </c>
    </row>
    <row r="31" spans="1:1" ht="15" customHeight="1" thickBot="1" x14ac:dyDescent="0.3">
      <c r="A31" s="5" t="s">
        <v>194</v>
      </c>
    </row>
    <row r="32" spans="1:1" ht="15" customHeight="1" thickBot="1" x14ac:dyDescent="0.3">
      <c r="A32" s="4" t="s">
        <v>195</v>
      </c>
    </row>
    <row r="33" spans="1:1" ht="15" customHeight="1" thickBot="1" x14ac:dyDescent="0.3">
      <c r="A33" s="5" t="s">
        <v>196</v>
      </c>
    </row>
    <row r="34" spans="1:1" ht="20.25" customHeight="1" thickBot="1" x14ac:dyDescent="0.3">
      <c r="A34" s="4" t="s">
        <v>197</v>
      </c>
    </row>
    <row r="35" spans="1:1" ht="19.5" customHeight="1" thickBot="1" x14ac:dyDescent="0.3">
      <c r="A35" s="5" t="s">
        <v>198</v>
      </c>
    </row>
    <row r="36" spans="1:1" ht="18" customHeight="1" thickBot="1" x14ac:dyDescent="0.3">
      <c r="A36" s="4" t="s">
        <v>199</v>
      </c>
    </row>
    <row r="37" spans="1:1" ht="15" customHeight="1" thickBot="1" x14ac:dyDescent="0.3">
      <c r="A37" s="5" t="s">
        <v>200</v>
      </c>
    </row>
    <row r="38" spans="1:1" ht="15" customHeight="1" thickBot="1" x14ac:dyDescent="0.3">
      <c r="A38" s="4" t="s">
        <v>201</v>
      </c>
    </row>
    <row r="39" spans="1:1" ht="15" customHeight="1" thickBot="1" x14ac:dyDescent="0.3">
      <c r="A39" s="5" t="s">
        <v>202</v>
      </c>
    </row>
    <row r="40" spans="1:1" ht="15" customHeight="1" thickBot="1" x14ac:dyDescent="0.3">
      <c r="A40" s="4" t="s">
        <v>203</v>
      </c>
    </row>
    <row r="41" spans="1:1" ht="15" customHeight="1" thickBot="1" x14ac:dyDescent="0.3">
      <c r="A41" s="5" t="s">
        <v>204</v>
      </c>
    </row>
    <row r="42" spans="1:1" ht="15" customHeight="1" thickBot="1" x14ac:dyDescent="0.3">
      <c r="A42" s="4" t="s">
        <v>205</v>
      </c>
    </row>
    <row r="43" spans="1:1" ht="15" customHeight="1" thickBot="1" x14ac:dyDescent="0.3">
      <c r="A43" s="5" t="s">
        <v>206</v>
      </c>
    </row>
    <row r="44" spans="1:1" ht="15" customHeight="1" thickBot="1" x14ac:dyDescent="0.3">
      <c r="A44" s="4" t="s">
        <v>207</v>
      </c>
    </row>
    <row r="45" spans="1:1" ht="15" customHeight="1" thickBot="1" x14ac:dyDescent="0.3">
      <c r="A45" s="5" t="s">
        <v>208</v>
      </c>
    </row>
    <row r="46" spans="1:1" ht="15" customHeight="1" thickBot="1" x14ac:dyDescent="0.3">
      <c r="A46" s="4" t="s">
        <v>209</v>
      </c>
    </row>
    <row r="47" spans="1:1" ht="15" customHeight="1" thickBot="1" x14ac:dyDescent="0.3">
      <c r="A47" s="5" t="s">
        <v>210</v>
      </c>
    </row>
    <row r="48" spans="1:1" ht="15" customHeight="1" thickBot="1" x14ac:dyDescent="0.3">
      <c r="A48" s="4" t="s">
        <v>211</v>
      </c>
    </row>
    <row r="49" spans="1:1" ht="24.6" customHeight="1" thickBot="1" x14ac:dyDescent="0.3">
      <c r="A49" s="5" t="s">
        <v>212</v>
      </c>
    </row>
    <row r="50" spans="1:1" ht="24.6" customHeight="1" thickBot="1" x14ac:dyDescent="0.3">
      <c r="A50" s="4" t="s">
        <v>213</v>
      </c>
    </row>
    <row r="51" spans="1:1" ht="15" customHeight="1" thickBot="1" x14ac:dyDescent="0.3">
      <c r="A51" s="5" t="s">
        <v>214</v>
      </c>
    </row>
    <row r="52" spans="1:1" ht="15" customHeight="1" thickBot="1" x14ac:dyDescent="0.3">
      <c r="A52" s="4" t="s">
        <v>215</v>
      </c>
    </row>
    <row r="53" spans="1:1" ht="15" customHeight="1" thickBot="1" x14ac:dyDescent="0.3">
      <c r="A53" s="5" t="s">
        <v>216</v>
      </c>
    </row>
    <row r="54" spans="1:1" ht="15" customHeight="1" thickBot="1" x14ac:dyDescent="0.3">
      <c r="A54" s="4" t="s">
        <v>217</v>
      </c>
    </row>
    <row r="55" spans="1:1" ht="15" customHeight="1" thickBot="1" x14ac:dyDescent="0.3">
      <c r="A55" s="5" t="s">
        <v>218</v>
      </c>
    </row>
    <row r="56" spans="1:1" ht="15" customHeight="1" thickBot="1" x14ac:dyDescent="0.3">
      <c r="A56" s="4" t="s">
        <v>219</v>
      </c>
    </row>
    <row r="57" spans="1:1" ht="15" customHeight="1" thickBot="1" x14ac:dyDescent="0.3">
      <c r="A57" s="5" t="s">
        <v>220</v>
      </c>
    </row>
    <row r="58" spans="1:1" ht="15" customHeight="1" thickBot="1" x14ac:dyDescent="0.3">
      <c r="A58" s="4" t="s">
        <v>221</v>
      </c>
    </row>
    <row r="59" spans="1:1" ht="15" customHeight="1" thickBot="1" x14ac:dyDescent="0.3">
      <c r="A59" s="5" t="s">
        <v>222</v>
      </c>
    </row>
    <row r="60" spans="1:1" ht="15" customHeight="1" thickBot="1" x14ac:dyDescent="0.3">
      <c r="A60" s="4" t="s">
        <v>223</v>
      </c>
    </row>
    <row r="61" spans="1:1" ht="15" customHeight="1" thickBot="1" x14ac:dyDescent="0.3">
      <c r="A61" s="5" t="s">
        <v>224</v>
      </c>
    </row>
    <row r="62" spans="1:1" ht="15" customHeight="1" thickBot="1" x14ac:dyDescent="0.3">
      <c r="A62" s="4" t="s">
        <v>225</v>
      </c>
    </row>
    <row r="63" spans="1:1" ht="15" customHeight="1" thickBot="1" x14ac:dyDescent="0.3">
      <c r="A63" s="5" t="s">
        <v>226</v>
      </c>
    </row>
    <row r="64" spans="1:1" ht="24.6" customHeight="1" thickBot="1" x14ac:dyDescent="0.3">
      <c r="A64" s="4" t="s">
        <v>227</v>
      </c>
    </row>
    <row r="65" spans="1:1" ht="24.6" customHeight="1" thickBot="1" x14ac:dyDescent="0.3">
      <c r="A65" s="5" t="s">
        <v>228</v>
      </c>
    </row>
    <row r="66" spans="1:1" ht="15" customHeight="1" thickBot="1" x14ac:dyDescent="0.3">
      <c r="A66" s="4" t="s">
        <v>229</v>
      </c>
    </row>
    <row r="67" spans="1:1" ht="15" customHeight="1" thickBot="1" x14ac:dyDescent="0.3">
      <c r="A67" s="5" t="s">
        <v>230</v>
      </c>
    </row>
    <row r="68" spans="1:1" ht="15" customHeight="1" thickBot="1" x14ac:dyDescent="0.3">
      <c r="A68" s="4" t="s">
        <v>231</v>
      </c>
    </row>
    <row r="69" spans="1:1" ht="15" customHeight="1" thickBot="1" x14ac:dyDescent="0.3">
      <c r="A69" s="5" t="s">
        <v>232</v>
      </c>
    </row>
    <row r="70" spans="1:1" ht="15" customHeight="1" thickBot="1" x14ac:dyDescent="0.3">
      <c r="A70" s="4" t="s">
        <v>233</v>
      </c>
    </row>
    <row r="71" spans="1:1" ht="15" customHeight="1" thickBot="1" x14ac:dyDescent="0.3">
      <c r="A71" s="5" t="s">
        <v>234</v>
      </c>
    </row>
    <row r="72" spans="1:1" ht="15" customHeight="1" thickBot="1" x14ac:dyDescent="0.3">
      <c r="A72" s="4" t="s">
        <v>235</v>
      </c>
    </row>
    <row r="73" spans="1:1" ht="15" customHeight="1" thickBot="1" x14ac:dyDescent="0.3">
      <c r="A73" s="5" t="s">
        <v>236</v>
      </c>
    </row>
    <row r="74" spans="1:1" ht="15" customHeight="1" thickBot="1" x14ac:dyDescent="0.3">
      <c r="A74" s="4" t="s">
        <v>237</v>
      </c>
    </row>
    <row r="75" spans="1:1" ht="15" customHeight="1" thickBot="1" x14ac:dyDescent="0.3">
      <c r="A75" s="5" t="s">
        <v>238</v>
      </c>
    </row>
    <row r="76" spans="1:1" ht="15" customHeight="1" thickBot="1" x14ac:dyDescent="0.3">
      <c r="A76" s="4" t="s">
        <v>239</v>
      </c>
    </row>
    <row r="77" spans="1:1" ht="15" customHeight="1" thickBot="1" x14ac:dyDescent="0.3">
      <c r="A77" s="5" t="s">
        <v>240</v>
      </c>
    </row>
    <row r="78" spans="1:1" ht="15" customHeight="1" thickBot="1" x14ac:dyDescent="0.3">
      <c r="A78" s="4" t="s">
        <v>241</v>
      </c>
    </row>
    <row r="79" spans="1:1" ht="15" customHeight="1" thickBot="1" x14ac:dyDescent="0.3">
      <c r="A79" s="5" t="s">
        <v>242</v>
      </c>
    </row>
    <row r="80" spans="1:1" ht="15" customHeight="1" thickBot="1" x14ac:dyDescent="0.3">
      <c r="A80" s="4" t="s">
        <v>243</v>
      </c>
    </row>
    <row r="81" spans="1:1" ht="15" customHeight="1" thickBot="1" x14ac:dyDescent="0.3">
      <c r="A81" s="5" t="s">
        <v>244</v>
      </c>
    </row>
    <row r="82" spans="1:1" ht="15" customHeight="1" thickBot="1" x14ac:dyDescent="0.3">
      <c r="A82" s="4" t="s">
        <v>245</v>
      </c>
    </row>
    <row r="83" spans="1:1" ht="15" customHeight="1" thickBot="1" x14ac:dyDescent="0.3">
      <c r="A83" s="5" t="s">
        <v>246</v>
      </c>
    </row>
    <row r="84" spans="1:1" ht="15" customHeight="1" thickBot="1" x14ac:dyDescent="0.3">
      <c r="A84" s="4" t="s">
        <v>247</v>
      </c>
    </row>
    <row r="85" spans="1:1" ht="15" customHeight="1" thickBot="1" x14ac:dyDescent="0.3">
      <c r="A85" s="5" t="s">
        <v>248</v>
      </c>
    </row>
    <row r="86" spans="1:1" ht="15" customHeight="1" thickBot="1" x14ac:dyDescent="0.3">
      <c r="A86" s="4" t="s">
        <v>249</v>
      </c>
    </row>
    <row r="87" spans="1:1" ht="15" customHeight="1" thickBot="1" x14ac:dyDescent="0.3">
      <c r="A87" s="5" t="s">
        <v>250</v>
      </c>
    </row>
    <row r="88" spans="1:1" ht="15" customHeight="1" thickBot="1" x14ac:dyDescent="0.3">
      <c r="A88" s="4" t="s">
        <v>251</v>
      </c>
    </row>
    <row r="89" spans="1:1" ht="15" customHeight="1" thickBot="1" x14ac:dyDescent="0.3">
      <c r="A89" s="5" t="s">
        <v>252</v>
      </c>
    </row>
    <row r="90" spans="1:1" ht="15" customHeight="1" thickBot="1" x14ac:dyDescent="0.3">
      <c r="A90" s="4" t="s">
        <v>253</v>
      </c>
    </row>
    <row r="91" spans="1:1" ht="15" customHeight="1" thickBot="1" x14ac:dyDescent="0.3">
      <c r="A91" s="5" t="s">
        <v>254</v>
      </c>
    </row>
    <row r="92" spans="1:1" ht="15" customHeight="1" thickBot="1" x14ac:dyDescent="0.3">
      <c r="A92" s="4" t="s">
        <v>255</v>
      </c>
    </row>
    <row r="93" spans="1:1" ht="15" customHeight="1" thickBot="1" x14ac:dyDescent="0.3">
      <c r="A93" s="5" t="s">
        <v>256</v>
      </c>
    </row>
    <row r="94" spans="1:1" ht="15" customHeight="1" thickBot="1" x14ac:dyDescent="0.3">
      <c r="A94" s="4" t="s">
        <v>257</v>
      </c>
    </row>
    <row r="95" spans="1:1" ht="15" customHeight="1" thickBot="1" x14ac:dyDescent="0.3">
      <c r="A95" s="5" t="s">
        <v>258</v>
      </c>
    </row>
    <row r="96" spans="1:1" ht="15" customHeight="1" thickBot="1" x14ac:dyDescent="0.3">
      <c r="A96" s="4" t="s">
        <v>259</v>
      </c>
    </row>
    <row r="97" spans="1:1" ht="15" customHeight="1" thickBot="1" x14ac:dyDescent="0.3">
      <c r="A97" s="5" t="s">
        <v>260</v>
      </c>
    </row>
    <row r="98" spans="1:1" ht="15" customHeight="1" thickBot="1" x14ac:dyDescent="0.3">
      <c r="A98" s="4" t="s">
        <v>261</v>
      </c>
    </row>
    <row r="99" spans="1:1" ht="15" customHeight="1" thickBot="1" x14ac:dyDescent="0.3">
      <c r="A99" s="5" t="s">
        <v>262</v>
      </c>
    </row>
    <row r="100" spans="1:1" ht="15" customHeight="1" thickBot="1" x14ac:dyDescent="0.3">
      <c r="A100" s="4" t="s">
        <v>263</v>
      </c>
    </row>
    <row r="101" spans="1:1" ht="15" customHeight="1" thickBot="1" x14ac:dyDescent="0.3">
      <c r="A101" s="5" t="s">
        <v>264</v>
      </c>
    </row>
    <row r="102" spans="1:1" ht="15" customHeight="1" thickBot="1" x14ac:dyDescent="0.3">
      <c r="A102" s="4" t="s">
        <v>265</v>
      </c>
    </row>
    <row r="103" spans="1:1" ht="24.6" customHeight="1" thickBot="1" x14ac:dyDescent="0.3">
      <c r="A103" s="5" t="s">
        <v>266</v>
      </c>
    </row>
    <row r="104" spans="1:1" ht="15" customHeight="1" thickBot="1" x14ac:dyDescent="0.3">
      <c r="A104" s="4" t="s">
        <v>267</v>
      </c>
    </row>
    <row r="105" spans="1:1" ht="15" customHeight="1" thickBot="1" x14ac:dyDescent="0.3">
      <c r="A105" s="5" t="s">
        <v>268</v>
      </c>
    </row>
    <row r="106" spans="1:1" ht="15" customHeight="1" thickBot="1" x14ac:dyDescent="0.3">
      <c r="A106" s="4" t="s">
        <v>269</v>
      </c>
    </row>
    <row r="107" spans="1:1" ht="15" customHeight="1" thickBot="1" x14ac:dyDescent="0.3">
      <c r="A107" s="5" t="s">
        <v>270</v>
      </c>
    </row>
    <row r="108" spans="1:1" ht="15" customHeight="1" thickBot="1" x14ac:dyDescent="0.3">
      <c r="A108" s="4" t="s">
        <v>271</v>
      </c>
    </row>
    <row r="109" spans="1:1" ht="15" customHeight="1" thickBot="1" x14ac:dyDescent="0.3">
      <c r="A109" s="5" t="s">
        <v>272</v>
      </c>
    </row>
    <row r="110" spans="1:1" ht="15" customHeight="1" thickBot="1" x14ac:dyDescent="0.3">
      <c r="A110" s="4" t="s">
        <v>273</v>
      </c>
    </row>
    <row r="111" spans="1:1" ht="15" customHeight="1" thickBot="1" x14ac:dyDescent="0.3">
      <c r="A111" s="5" t="s">
        <v>274</v>
      </c>
    </row>
    <row r="112" spans="1:1" ht="15" customHeight="1" thickBot="1" x14ac:dyDescent="0.3">
      <c r="A112" s="4" t="s">
        <v>275</v>
      </c>
    </row>
    <row r="113" spans="1:1" ht="15" customHeight="1" thickBot="1" x14ac:dyDescent="0.3">
      <c r="A113" s="5" t="s">
        <v>276</v>
      </c>
    </row>
    <row r="114" spans="1:1" ht="15" customHeight="1" thickBot="1" x14ac:dyDescent="0.3">
      <c r="A114" s="4" t="s">
        <v>277</v>
      </c>
    </row>
    <row r="115" spans="1:1" ht="15" customHeight="1" thickBot="1" x14ac:dyDescent="0.3">
      <c r="A115" s="5" t="s">
        <v>278</v>
      </c>
    </row>
    <row r="116" spans="1:1" ht="15" customHeight="1" thickBot="1" x14ac:dyDescent="0.3">
      <c r="A116" s="4" t="s">
        <v>279</v>
      </c>
    </row>
    <row r="117" spans="1:1" ht="15" customHeight="1" thickBot="1" x14ac:dyDescent="0.3">
      <c r="A117" s="5" t="s">
        <v>280</v>
      </c>
    </row>
    <row r="118" spans="1:1" ht="15" customHeight="1" thickBot="1" x14ac:dyDescent="0.3">
      <c r="A118" s="4" t="s">
        <v>281</v>
      </c>
    </row>
    <row r="119" spans="1:1" ht="15" customHeight="1" thickBot="1" x14ac:dyDescent="0.3">
      <c r="A119" s="5" t="s">
        <v>282</v>
      </c>
    </row>
    <row r="120" spans="1:1" ht="15" customHeight="1" thickBot="1" x14ac:dyDescent="0.3">
      <c r="A120" s="4" t="s">
        <v>283</v>
      </c>
    </row>
    <row r="121" spans="1:1" ht="15" customHeight="1" thickBot="1" x14ac:dyDescent="0.3">
      <c r="A121" s="5" t="s">
        <v>284</v>
      </c>
    </row>
    <row r="122" spans="1:1" ht="15" customHeight="1" thickBot="1" x14ac:dyDescent="0.3">
      <c r="A122" s="4" t="s">
        <v>285</v>
      </c>
    </row>
    <row r="123" spans="1:1" ht="15" customHeight="1" thickBot="1" x14ac:dyDescent="0.3">
      <c r="A123" s="5" t="s">
        <v>286</v>
      </c>
    </row>
    <row r="124" spans="1:1" ht="15" customHeight="1" thickBot="1" x14ac:dyDescent="0.3">
      <c r="A124" s="4" t="s">
        <v>287</v>
      </c>
    </row>
    <row r="125" spans="1:1" ht="24.6" customHeight="1" thickBot="1" x14ac:dyDescent="0.3">
      <c r="A125" s="5" t="s">
        <v>288</v>
      </c>
    </row>
    <row r="126" spans="1:1" ht="15" customHeight="1" thickBot="1" x14ac:dyDescent="0.3">
      <c r="A126" s="4" t="s">
        <v>289</v>
      </c>
    </row>
    <row r="127" spans="1:1" ht="15" customHeight="1" thickBot="1" x14ac:dyDescent="0.3">
      <c r="A127" s="5" t="s">
        <v>290</v>
      </c>
    </row>
    <row r="128" spans="1:1" ht="15" customHeight="1" thickBot="1" x14ac:dyDescent="0.3">
      <c r="A128" s="4" t="s">
        <v>291</v>
      </c>
    </row>
    <row r="129" spans="1:1" ht="15" customHeight="1" thickBot="1" x14ac:dyDescent="0.3">
      <c r="A129" s="5" t="s">
        <v>292</v>
      </c>
    </row>
    <row r="130" spans="1:1" ht="15" customHeight="1" thickBot="1" x14ac:dyDescent="0.3">
      <c r="A130" s="4" t="s">
        <v>293</v>
      </c>
    </row>
    <row r="131" spans="1:1" ht="15" customHeight="1" thickBot="1" x14ac:dyDescent="0.3">
      <c r="A131" s="5" t="s">
        <v>294</v>
      </c>
    </row>
    <row r="132" spans="1:1" ht="15" customHeight="1" thickBot="1" x14ac:dyDescent="0.3">
      <c r="A132" s="4" t="s">
        <v>295</v>
      </c>
    </row>
    <row r="133" spans="1:1" ht="15" customHeight="1" thickBot="1" x14ac:dyDescent="0.3">
      <c r="A133" s="5" t="s">
        <v>296</v>
      </c>
    </row>
    <row r="134" spans="1:1" ht="15" customHeight="1" thickBot="1" x14ac:dyDescent="0.3">
      <c r="A134" s="4" t="s">
        <v>297</v>
      </c>
    </row>
    <row r="135" spans="1:1" ht="15" customHeight="1" thickBot="1" x14ac:dyDescent="0.3">
      <c r="A135" s="5" t="s">
        <v>298</v>
      </c>
    </row>
    <row r="136" spans="1:1" ht="15" customHeight="1" thickBot="1" x14ac:dyDescent="0.3">
      <c r="A136" s="4" t="s">
        <v>299</v>
      </c>
    </row>
    <row r="137" spans="1:1" ht="15" customHeight="1" thickBot="1" x14ac:dyDescent="0.3">
      <c r="A137" s="5" t="s">
        <v>300</v>
      </c>
    </row>
    <row r="138" spans="1:1" ht="15" customHeight="1" thickBot="1" x14ac:dyDescent="0.3">
      <c r="A138" s="4" t="s">
        <v>301</v>
      </c>
    </row>
    <row r="139" spans="1:1" ht="15" customHeight="1" thickBot="1" x14ac:dyDescent="0.3">
      <c r="A139" s="5" t="s">
        <v>302</v>
      </c>
    </row>
    <row r="140" spans="1:1" ht="15" customHeight="1" thickBot="1" x14ac:dyDescent="0.3">
      <c r="A140" s="4" t="s">
        <v>303</v>
      </c>
    </row>
    <row r="141" spans="1:1" ht="15" customHeight="1" thickBot="1" x14ac:dyDescent="0.3">
      <c r="A141" s="5" t="s">
        <v>304</v>
      </c>
    </row>
    <row r="142" spans="1:1" ht="15" customHeight="1" thickBot="1" x14ac:dyDescent="0.3">
      <c r="A142" s="4" t="s">
        <v>305</v>
      </c>
    </row>
    <row r="143" spans="1:1" ht="15" customHeight="1" thickBot="1" x14ac:dyDescent="0.3">
      <c r="A143" s="5" t="s">
        <v>306</v>
      </c>
    </row>
    <row r="144" spans="1:1" ht="15" customHeight="1" thickBot="1" x14ac:dyDescent="0.3">
      <c r="A144" s="4" t="s">
        <v>307</v>
      </c>
    </row>
    <row r="145" spans="1:1" ht="15" customHeight="1" thickBot="1" x14ac:dyDescent="0.3">
      <c r="A145" s="5" t="s">
        <v>308</v>
      </c>
    </row>
    <row r="146" spans="1:1" ht="24.6" customHeight="1" thickBot="1" x14ac:dyDescent="0.3">
      <c r="A146" s="4" t="s">
        <v>309</v>
      </c>
    </row>
    <row r="147" spans="1:1" ht="15" customHeight="1" thickBot="1" x14ac:dyDescent="0.3">
      <c r="A147" s="5" t="s">
        <v>310</v>
      </c>
    </row>
    <row r="148" spans="1:1" ht="15" customHeight="1" thickBot="1" x14ac:dyDescent="0.3">
      <c r="A148" s="4" t="s">
        <v>311</v>
      </c>
    </row>
    <row r="149" spans="1:1" ht="15" customHeight="1" thickBot="1" x14ac:dyDescent="0.3">
      <c r="A149" s="5" t="s">
        <v>312</v>
      </c>
    </row>
    <row r="150" spans="1:1" ht="15" customHeight="1" thickBot="1" x14ac:dyDescent="0.3">
      <c r="A150" s="4" t="s">
        <v>313</v>
      </c>
    </row>
    <row r="151" spans="1:1" ht="15" customHeight="1" thickBot="1" x14ac:dyDescent="0.3">
      <c r="A151" s="5" t="s">
        <v>314</v>
      </c>
    </row>
    <row r="152" spans="1:1" ht="15" customHeight="1" thickBot="1" x14ac:dyDescent="0.3">
      <c r="A152" s="4" t="s">
        <v>315</v>
      </c>
    </row>
    <row r="153" spans="1:1" ht="15" customHeight="1" thickBot="1" x14ac:dyDescent="0.3">
      <c r="A153" s="5" t="s">
        <v>316</v>
      </c>
    </row>
    <row r="154" spans="1:1" ht="15" customHeight="1" thickBot="1" x14ac:dyDescent="0.3">
      <c r="A154" s="4" t="s">
        <v>317</v>
      </c>
    </row>
    <row r="155" spans="1:1" ht="15" customHeight="1" thickBot="1" x14ac:dyDescent="0.3">
      <c r="A155" s="5" t="s">
        <v>318</v>
      </c>
    </row>
    <row r="156" spans="1:1" ht="15" customHeight="1" thickBot="1" x14ac:dyDescent="0.3">
      <c r="A156" s="4" t="s">
        <v>319</v>
      </c>
    </row>
    <row r="157" spans="1:1" ht="15" customHeight="1" thickBot="1" x14ac:dyDescent="0.3">
      <c r="A157" s="5" t="s">
        <v>320</v>
      </c>
    </row>
    <row r="158" spans="1:1" ht="15" customHeight="1" thickBot="1" x14ac:dyDescent="0.3">
      <c r="A158" s="4" t="s">
        <v>321</v>
      </c>
    </row>
    <row r="159" spans="1:1" ht="15" customHeight="1" thickBot="1" x14ac:dyDescent="0.3">
      <c r="A159" s="5" t="s">
        <v>322</v>
      </c>
    </row>
    <row r="160" spans="1:1" ht="15" customHeight="1" thickBot="1" x14ac:dyDescent="0.3">
      <c r="A160" s="4" t="s">
        <v>323</v>
      </c>
    </row>
    <row r="161" spans="1:1" ht="15" customHeight="1" thickBot="1" x14ac:dyDescent="0.3">
      <c r="A161" s="5" t="s">
        <v>324</v>
      </c>
    </row>
    <row r="162" spans="1:1" ht="15" customHeight="1" thickBot="1" x14ac:dyDescent="0.3">
      <c r="A162" s="4" t="s">
        <v>325</v>
      </c>
    </row>
    <row r="163" spans="1:1" ht="15" customHeight="1" thickBot="1" x14ac:dyDescent="0.3">
      <c r="A163" s="5" t="s">
        <v>326</v>
      </c>
    </row>
    <row r="164" spans="1:1" ht="15" customHeight="1" thickBot="1" x14ac:dyDescent="0.3">
      <c r="A164" s="4" t="s">
        <v>327</v>
      </c>
    </row>
    <row r="165" spans="1:1" ht="15" customHeight="1" thickBot="1" x14ac:dyDescent="0.3">
      <c r="A165" s="5" t="s">
        <v>328</v>
      </c>
    </row>
    <row r="166" spans="1:1" ht="15" customHeight="1" thickBot="1" x14ac:dyDescent="0.3">
      <c r="A166" s="4" t="s">
        <v>329</v>
      </c>
    </row>
    <row r="167" spans="1:1" ht="15" customHeight="1" thickBot="1" x14ac:dyDescent="0.3">
      <c r="A167" s="5" t="s">
        <v>330</v>
      </c>
    </row>
    <row r="168" spans="1:1" ht="15" customHeight="1" thickBot="1" x14ac:dyDescent="0.3">
      <c r="A168" s="4" t="s">
        <v>331</v>
      </c>
    </row>
    <row r="169" spans="1:1" ht="15" customHeight="1" thickBot="1" x14ac:dyDescent="0.3">
      <c r="A169" s="5" t="s">
        <v>332</v>
      </c>
    </row>
    <row r="170" spans="1:1" ht="15" customHeight="1" thickBot="1" x14ac:dyDescent="0.3">
      <c r="A170" s="4" t="s">
        <v>333</v>
      </c>
    </row>
    <row r="171" spans="1:1" ht="15" customHeight="1" thickBot="1" x14ac:dyDescent="0.3">
      <c r="A171" s="5" t="s">
        <v>334</v>
      </c>
    </row>
    <row r="172" spans="1:1" ht="15" customHeight="1" thickBot="1" x14ac:dyDescent="0.3">
      <c r="A172" s="4" t="s">
        <v>335</v>
      </c>
    </row>
    <row r="173" spans="1:1" ht="15" customHeight="1" thickBot="1" x14ac:dyDescent="0.3">
      <c r="A173" s="5" t="s">
        <v>336</v>
      </c>
    </row>
    <row r="174" spans="1:1" ht="15" customHeight="1" thickBot="1" x14ac:dyDescent="0.3">
      <c r="A174" s="4" t="s">
        <v>337</v>
      </c>
    </row>
    <row r="175" spans="1:1" ht="15" customHeight="1" thickBot="1" x14ac:dyDescent="0.3">
      <c r="A175" s="5" t="s">
        <v>338</v>
      </c>
    </row>
    <row r="176" spans="1:1" ht="15" customHeight="1" thickBot="1" x14ac:dyDescent="0.3">
      <c r="A176" s="4" t="s">
        <v>339</v>
      </c>
    </row>
    <row r="177" spans="1:1" ht="15" customHeight="1" thickBot="1" x14ac:dyDescent="0.3">
      <c r="A177" s="5" t="s">
        <v>340</v>
      </c>
    </row>
    <row r="178" spans="1:1" ht="15" customHeight="1" thickBot="1" x14ac:dyDescent="0.3">
      <c r="A178" s="4" t="s">
        <v>341</v>
      </c>
    </row>
    <row r="179" spans="1:1" ht="15" customHeight="1" thickBot="1" x14ac:dyDescent="0.3">
      <c r="A179" s="5" t="s">
        <v>342</v>
      </c>
    </row>
    <row r="180" spans="1:1" ht="15" customHeight="1" thickBot="1" x14ac:dyDescent="0.3">
      <c r="A180" s="4" t="s">
        <v>343</v>
      </c>
    </row>
    <row r="181" spans="1:1" ht="15" customHeight="1" thickBot="1" x14ac:dyDescent="0.3">
      <c r="A181" s="5" t="s">
        <v>344</v>
      </c>
    </row>
    <row r="182" spans="1:1" ht="15" customHeight="1" thickBot="1" x14ac:dyDescent="0.3">
      <c r="A182" s="4" t="s">
        <v>345</v>
      </c>
    </row>
    <row r="183" spans="1:1" ht="15" customHeight="1" thickBot="1" x14ac:dyDescent="0.3">
      <c r="A183" s="5" t="s">
        <v>346</v>
      </c>
    </row>
    <row r="184" spans="1:1" ht="15" customHeight="1" thickBot="1" x14ac:dyDescent="0.3">
      <c r="A184" s="4" t="s">
        <v>347</v>
      </c>
    </row>
    <row r="185" spans="1:1" ht="15" customHeight="1" thickBot="1" x14ac:dyDescent="0.3">
      <c r="A185" s="5" t="s">
        <v>348</v>
      </c>
    </row>
    <row r="186" spans="1:1" ht="15" customHeight="1" thickBot="1" x14ac:dyDescent="0.3">
      <c r="A186" s="4" t="s">
        <v>349</v>
      </c>
    </row>
    <row r="187" spans="1:1" ht="15" customHeight="1" thickBot="1" x14ac:dyDescent="0.3">
      <c r="A187" s="5" t="s">
        <v>350</v>
      </c>
    </row>
    <row r="188" spans="1:1" ht="15" customHeight="1" thickBot="1" x14ac:dyDescent="0.3">
      <c r="A188" s="4" t="s">
        <v>351</v>
      </c>
    </row>
    <row r="189" spans="1:1" ht="15" customHeight="1" thickBot="1" x14ac:dyDescent="0.3">
      <c r="A189" s="5" t="s">
        <v>352</v>
      </c>
    </row>
    <row r="190" spans="1:1" ht="15" customHeight="1" thickBot="1" x14ac:dyDescent="0.3">
      <c r="A190" s="4" t="s">
        <v>353</v>
      </c>
    </row>
    <row r="191" spans="1:1" ht="15" customHeight="1" thickBot="1" x14ac:dyDescent="0.3">
      <c r="A191" s="5" t="s">
        <v>354</v>
      </c>
    </row>
    <row r="192" spans="1:1" ht="15" customHeight="1" thickBot="1" x14ac:dyDescent="0.3">
      <c r="A192" s="4" t="s">
        <v>355</v>
      </c>
    </row>
    <row r="193" spans="1:1" ht="24.6" customHeight="1" thickBot="1" x14ac:dyDescent="0.3">
      <c r="A193" s="5" t="s">
        <v>356</v>
      </c>
    </row>
    <row r="194" spans="1:1" ht="15" customHeight="1" thickBot="1" x14ac:dyDescent="0.3">
      <c r="A194" s="5" t="s">
        <v>357</v>
      </c>
    </row>
    <row r="195" spans="1:1" ht="15" customHeight="1" thickBot="1" x14ac:dyDescent="0.3">
      <c r="A195" s="4" t="s">
        <v>358</v>
      </c>
    </row>
    <row r="196" spans="1:1" ht="15" customHeight="1" thickBot="1" x14ac:dyDescent="0.3">
      <c r="A196" s="5" t="s">
        <v>359</v>
      </c>
    </row>
    <row r="197" spans="1:1" ht="15" customHeight="1" thickBot="1" x14ac:dyDescent="0.3">
      <c r="A197" s="4" t="s">
        <v>360</v>
      </c>
    </row>
    <row r="198" spans="1:1" ht="15" customHeight="1" thickBot="1" x14ac:dyDescent="0.3">
      <c r="A198" s="5" t="s">
        <v>361</v>
      </c>
    </row>
    <row r="199" spans="1:1" ht="15" customHeight="1" thickBot="1" x14ac:dyDescent="0.3">
      <c r="A199" s="4" t="s">
        <v>362</v>
      </c>
    </row>
    <row r="200" spans="1:1" ht="15" customHeight="1" thickBot="1" x14ac:dyDescent="0.3">
      <c r="A200" s="5" t="s">
        <v>363</v>
      </c>
    </row>
    <row r="201" spans="1:1" ht="15" customHeight="1" thickBot="1" x14ac:dyDescent="0.3">
      <c r="A201" s="4" t="s">
        <v>364</v>
      </c>
    </row>
    <row r="202" spans="1:1" ht="15" customHeight="1" thickBot="1" x14ac:dyDescent="0.3">
      <c r="A202" s="5" t="s">
        <v>365</v>
      </c>
    </row>
    <row r="203" spans="1:1" ht="15" customHeight="1" thickBot="1" x14ac:dyDescent="0.3">
      <c r="A203" s="4" t="s">
        <v>366</v>
      </c>
    </row>
    <row r="204" spans="1:1" ht="15" customHeight="1" thickBot="1" x14ac:dyDescent="0.3">
      <c r="A204" s="5" t="s">
        <v>367</v>
      </c>
    </row>
    <row r="205" spans="1:1" ht="15" customHeight="1" thickBot="1" x14ac:dyDescent="0.3">
      <c r="A205" s="4" t="s">
        <v>368</v>
      </c>
    </row>
    <row r="206" spans="1:1" ht="15" customHeight="1" thickBot="1" x14ac:dyDescent="0.3">
      <c r="A206" s="5" t="s">
        <v>369</v>
      </c>
    </row>
    <row r="207" spans="1:1" ht="15" customHeight="1" thickBot="1" x14ac:dyDescent="0.3">
      <c r="A207" s="4" t="s">
        <v>370</v>
      </c>
    </row>
    <row r="208" spans="1:1" ht="15" customHeight="1" thickBot="1" x14ac:dyDescent="0.3">
      <c r="A208" s="5" t="s">
        <v>371</v>
      </c>
    </row>
    <row r="209" spans="1:1" ht="15" customHeight="1" thickBot="1" x14ac:dyDescent="0.3">
      <c r="A209" s="4" t="s">
        <v>372</v>
      </c>
    </row>
    <row r="210" spans="1:1" ht="24.6" customHeight="1" thickBot="1" x14ac:dyDescent="0.3">
      <c r="A210" s="5" t="s">
        <v>373</v>
      </c>
    </row>
    <row r="211" spans="1:1" ht="15" customHeight="1" thickBot="1" x14ac:dyDescent="0.3">
      <c r="A211" s="4" t="s">
        <v>374</v>
      </c>
    </row>
    <row r="212" spans="1:1" ht="15" customHeight="1" thickBot="1" x14ac:dyDescent="0.3">
      <c r="A212" s="5" t="s">
        <v>375</v>
      </c>
    </row>
    <row r="213" spans="1:1" ht="15" customHeight="1" thickBot="1" x14ac:dyDescent="0.3">
      <c r="A213" s="4" t="s">
        <v>376</v>
      </c>
    </row>
    <row r="214" spans="1:1" ht="15" customHeight="1" thickBot="1" x14ac:dyDescent="0.3">
      <c r="A214" s="5" t="s">
        <v>377</v>
      </c>
    </row>
    <row r="215" spans="1:1" ht="15" customHeight="1" thickBot="1" x14ac:dyDescent="0.3">
      <c r="A215" s="4" t="s">
        <v>378</v>
      </c>
    </row>
    <row r="216" spans="1:1" ht="15" customHeight="1" thickBot="1" x14ac:dyDescent="0.3">
      <c r="A216" s="5" t="s">
        <v>379</v>
      </c>
    </row>
    <row r="217" spans="1:1" ht="24.6" customHeight="1" thickBot="1" x14ac:dyDescent="0.3">
      <c r="A217" s="4" t="s">
        <v>380</v>
      </c>
    </row>
    <row r="218" spans="1:1" ht="15" customHeight="1" thickBot="1" x14ac:dyDescent="0.3">
      <c r="A218" s="5" t="s">
        <v>381</v>
      </c>
    </row>
    <row r="219" spans="1:1" ht="15" customHeight="1" thickBot="1" x14ac:dyDescent="0.3">
      <c r="A219" s="4" t="s">
        <v>382</v>
      </c>
    </row>
    <row r="220" spans="1:1" ht="15" customHeight="1" thickBot="1" x14ac:dyDescent="0.3">
      <c r="A220" s="5" t="s">
        <v>383</v>
      </c>
    </row>
    <row r="221" spans="1:1" ht="15" customHeight="1" thickBot="1" x14ac:dyDescent="0.3">
      <c r="A221" s="4" t="s">
        <v>384</v>
      </c>
    </row>
    <row r="222" spans="1:1" ht="15" customHeight="1" thickBot="1" x14ac:dyDescent="0.3">
      <c r="A222" s="5" t="s">
        <v>385</v>
      </c>
    </row>
    <row r="223" spans="1:1" ht="15" customHeight="1" thickBot="1" x14ac:dyDescent="0.3">
      <c r="A223" s="4" t="s">
        <v>386</v>
      </c>
    </row>
    <row r="224" spans="1:1" ht="15" customHeight="1" thickBot="1" x14ac:dyDescent="0.3">
      <c r="A224" s="5" t="s">
        <v>387</v>
      </c>
    </row>
    <row r="225" spans="1:1" ht="15" customHeight="1" thickBot="1" x14ac:dyDescent="0.3">
      <c r="A225" s="4" t="s">
        <v>388</v>
      </c>
    </row>
    <row r="226" spans="1:1" ht="15" customHeight="1" thickBot="1" x14ac:dyDescent="0.3">
      <c r="A226" s="5" t="s">
        <v>389</v>
      </c>
    </row>
    <row r="227" spans="1:1" ht="15" customHeight="1" thickBot="1" x14ac:dyDescent="0.3">
      <c r="A227" s="4" t="s">
        <v>390</v>
      </c>
    </row>
    <row r="228" spans="1:1" ht="15" customHeight="1" thickBot="1" x14ac:dyDescent="0.3">
      <c r="A228" s="5" t="s">
        <v>391</v>
      </c>
    </row>
    <row r="229" spans="1:1" ht="15" customHeight="1" thickBot="1" x14ac:dyDescent="0.3">
      <c r="A229" s="4" t="s">
        <v>392</v>
      </c>
    </row>
    <row r="230" spans="1:1" ht="15" customHeight="1" thickBot="1" x14ac:dyDescent="0.3">
      <c r="A230" s="5" t="s">
        <v>393</v>
      </c>
    </row>
    <row r="231" spans="1:1" ht="15" customHeight="1" thickBot="1" x14ac:dyDescent="0.3">
      <c r="A231" s="4" t="s">
        <v>394</v>
      </c>
    </row>
    <row r="232" spans="1:1" ht="15" customHeight="1" thickBot="1" x14ac:dyDescent="0.3">
      <c r="A232" s="5" t="s">
        <v>395</v>
      </c>
    </row>
    <row r="233" spans="1:1" ht="15" customHeight="1" thickBot="1" x14ac:dyDescent="0.3">
      <c r="A233" s="4" t="s">
        <v>396</v>
      </c>
    </row>
    <row r="234" spans="1:1" ht="15" customHeight="1" thickBot="1" x14ac:dyDescent="0.3">
      <c r="A234" s="5" t="s">
        <v>397</v>
      </c>
    </row>
    <row r="235" spans="1:1" ht="15" customHeight="1" thickBot="1" x14ac:dyDescent="0.3">
      <c r="A235" s="4" t="s">
        <v>398</v>
      </c>
    </row>
    <row r="236" spans="1:1" ht="24.6" customHeight="1" thickBot="1" x14ac:dyDescent="0.3">
      <c r="A236" s="5" t="s">
        <v>399</v>
      </c>
    </row>
    <row r="237" spans="1:1" ht="15" customHeight="1" thickBot="1" x14ac:dyDescent="0.3">
      <c r="A237" s="4" t="s">
        <v>400</v>
      </c>
    </row>
    <row r="238" spans="1:1" ht="24.6" customHeight="1" thickBot="1" x14ac:dyDescent="0.3">
      <c r="A238" s="5" t="s">
        <v>401</v>
      </c>
    </row>
    <row r="239" spans="1:1" ht="15" customHeight="1" thickBot="1" x14ac:dyDescent="0.3">
      <c r="A239" s="4" t="s">
        <v>402</v>
      </c>
    </row>
    <row r="240" spans="1:1" ht="15" customHeight="1" thickBot="1" x14ac:dyDescent="0.3">
      <c r="A240" s="5" t="s">
        <v>403</v>
      </c>
    </row>
    <row r="241" spans="1:1" ht="15" customHeight="1" thickBot="1" x14ac:dyDescent="0.3">
      <c r="A241" s="4" t="s">
        <v>404</v>
      </c>
    </row>
    <row r="242" spans="1:1" ht="15" customHeight="1" thickBot="1" x14ac:dyDescent="0.3">
      <c r="A242" s="5" t="s">
        <v>405</v>
      </c>
    </row>
    <row r="243" spans="1:1" ht="15" customHeight="1" thickBot="1" x14ac:dyDescent="0.3">
      <c r="A243" s="4" t="s">
        <v>406</v>
      </c>
    </row>
    <row r="244" spans="1:1" ht="24.6" customHeight="1" thickBot="1" x14ac:dyDescent="0.3">
      <c r="A244" s="5" t="s">
        <v>407</v>
      </c>
    </row>
    <row r="245" spans="1:1" ht="15" customHeight="1" thickBot="1" x14ac:dyDescent="0.3">
      <c r="A245" s="4" t="s">
        <v>408</v>
      </c>
    </row>
    <row r="246" spans="1:1" ht="15" customHeight="1" thickBot="1" x14ac:dyDescent="0.3">
      <c r="A246" s="5" t="s">
        <v>409</v>
      </c>
    </row>
    <row r="247" spans="1:1" ht="15" customHeight="1" thickBot="1" x14ac:dyDescent="0.3">
      <c r="A247" s="4" t="s">
        <v>410</v>
      </c>
    </row>
    <row r="248" spans="1:1" ht="15" customHeight="1" thickBot="1" x14ac:dyDescent="0.3">
      <c r="A248" s="5" t="s">
        <v>411</v>
      </c>
    </row>
    <row r="249" spans="1:1" ht="15" customHeight="1" thickBot="1" x14ac:dyDescent="0.3">
      <c r="A249" s="4" t="s">
        <v>412</v>
      </c>
    </row>
    <row r="250" spans="1:1" x14ac:dyDescent="0.25">
      <c r="A250" s="5" t="s">
        <v>413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1" t="s">
        <v>414</v>
      </c>
    </row>
    <row r="2" spans="1:1" x14ac:dyDescent="0.25">
      <c r="A2" s="1" t="s">
        <v>415</v>
      </c>
    </row>
    <row r="3" spans="1:1" x14ac:dyDescent="0.25">
      <c r="A3" s="1" t="s">
        <v>416</v>
      </c>
    </row>
    <row r="4" spans="1:1" x14ac:dyDescent="0.25">
      <c r="A4" s="1" t="s">
        <v>417</v>
      </c>
    </row>
    <row r="5" spans="1:1" x14ac:dyDescent="0.25">
      <c r="A5" s="1" t="s">
        <v>418</v>
      </c>
    </row>
    <row r="6" spans="1:1" x14ac:dyDescent="0.25">
      <c r="A6" s="1" t="s">
        <v>419</v>
      </c>
    </row>
    <row r="7" spans="1:1" x14ac:dyDescent="0.25">
      <c r="A7" s="1" t="s">
        <v>420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2" t="s">
        <v>421</v>
      </c>
    </row>
    <row r="2" spans="1:1" x14ac:dyDescent="0.25">
      <c r="A2" s="1" t="s">
        <v>422</v>
      </c>
    </row>
    <row r="3" spans="1:1" x14ac:dyDescent="0.25">
      <c r="A3" s="1" t="s">
        <v>423</v>
      </c>
    </row>
    <row r="4" spans="1:1" x14ac:dyDescent="0.25">
      <c r="A4" s="1" t="s">
        <v>424</v>
      </c>
    </row>
    <row r="5" spans="1:1" x14ac:dyDescent="0.25">
      <c r="A5" s="1" t="s">
        <v>425</v>
      </c>
    </row>
    <row r="6" spans="1:1" x14ac:dyDescent="0.25">
      <c r="A6" s="1" t="s">
        <v>426</v>
      </c>
    </row>
    <row r="7" spans="1:1" x14ac:dyDescent="0.25">
      <c r="A7" s="1" t="s">
        <v>427</v>
      </c>
    </row>
    <row r="8" spans="1:1" x14ac:dyDescent="0.25">
      <c r="A8" s="1" t="s">
        <v>428</v>
      </c>
    </row>
    <row r="9" spans="1:1" x14ac:dyDescent="0.25">
      <c r="A9" s="1" t="s">
        <v>429</v>
      </c>
    </row>
    <row r="10" spans="1:1" x14ac:dyDescent="0.25">
      <c r="A10" s="1" t="s">
        <v>430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K44"/>
  <sheetViews>
    <sheetView showGridLines="0" showWhiteSpace="0" view="pageBreakPreview" zoomScale="80" zoomScaleNormal="23" zoomScaleSheetLayoutView="80" workbookViewId="0">
      <selection activeCell="J7" sqref="J7"/>
    </sheetView>
  </sheetViews>
  <sheetFormatPr defaultRowHeight="15" x14ac:dyDescent="0.25"/>
  <cols>
    <col min="1" max="1" width="13.7109375" style="294" customWidth="1"/>
    <col min="2" max="4" width="17.85546875" style="294" customWidth="1"/>
    <col min="5" max="5" width="25.42578125" style="294" customWidth="1"/>
    <col min="6" max="6" width="20.5703125" style="294" customWidth="1"/>
    <col min="7" max="7" width="169.28515625" style="294" customWidth="1"/>
    <col min="8" max="9" width="17.85546875" style="294" customWidth="1"/>
    <col min="10" max="10" width="22" style="294" customWidth="1"/>
    <col min="11" max="11" width="7.42578125" style="294" customWidth="1"/>
    <col min="12" max="12" width="139" style="294" customWidth="1"/>
    <col min="13" max="13" width="50" style="294" customWidth="1"/>
    <col min="14" max="16384" width="9.140625" style="294"/>
  </cols>
  <sheetData>
    <row r="1" spans="1:10" s="294" customFormat="1" ht="14.45" customHeight="1" x14ac:dyDescent="0.25">
      <c r="A1" s="364" t="s">
        <v>431</v>
      </c>
      <c r="B1" s="296"/>
      <c r="C1" s="296"/>
      <c r="D1" s="296"/>
      <c r="E1" s="296"/>
      <c r="F1" s="296"/>
      <c r="G1" s="296"/>
      <c r="H1" s="296"/>
    </row>
    <row r="2" spans="1:10" s="294" customFormat="1" x14ac:dyDescent="0.25">
      <c r="A2" s="296"/>
      <c r="B2" s="296"/>
      <c r="C2" s="296"/>
      <c r="D2" s="296"/>
      <c r="E2" s="296"/>
      <c r="F2" s="296"/>
      <c r="G2" s="296"/>
      <c r="H2" s="296"/>
    </row>
    <row r="3" spans="1:10" s="294" customFormat="1" x14ac:dyDescent="0.25">
      <c r="A3" s="365" t="s">
        <v>432</v>
      </c>
      <c r="B3" s="366"/>
      <c r="C3" s="366"/>
      <c r="D3" s="366"/>
      <c r="E3" s="366"/>
      <c r="F3" s="366"/>
      <c r="G3" s="366"/>
      <c r="H3" s="366"/>
    </row>
    <row r="4" spans="1:10" s="294" customFormat="1" x14ac:dyDescent="0.25">
      <c r="A4" s="367"/>
      <c r="B4" s="367"/>
      <c r="C4" s="367"/>
      <c r="D4" s="367"/>
      <c r="E4" s="367"/>
      <c r="F4" s="367"/>
      <c r="G4" s="367"/>
      <c r="H4" s="367"/>
    </row>
    <row r="5" spans="1:10" s="294" customFormat="1" x14ac:dyDescent="0.25">
      <c r="A5" s="368" t="s">
        <v>433</v>
      </c>
      <c r="B5" s="369"/>
      <c r="C5" s="369"/>
      <c r="D5" s="369"/>
      <c r="E5" s="369"/>
      <c r="F5" s="369"/>
      <c r="G5" s="369"/>
      <c r="H5" s="369"/>
      <c r="I5" s="370"/>
      <c r="J5" s="371"/>
    </row>
    <row r="6" spans="1:10" s="294" customFormat="1" ht="48.75" customHeight="1" x14ac:dyDescent="0.25">
      <c r="A6" s="372" t="s">
        <v>434</v>
      </c>
      <c r="B6" s="373" t="s">
        <v>435</v>
      </c>
      <c r="C6" s="373" t="s">
        <v>436</v>
      </c>
      <c r="D6" s="373" t="s">
        <v>437</v>
      </c>
      <c r="E6" s="373" t="s">
        <v>438</v>
      </c>
      <c r="F6" s="373" t="s">
        <v>439</v>
      </c>
      <c r="G6" s="373" t="s">
        <v>440</v>
      </c>
      <c r="H6" s="373" t="s">
        <v>441</v>
      </c>
      <c r="I6" s="373" t="s">
        <v>442</v>
      </c>
      <c r="J6" s="371"/>
    </row>
    <row r="7" spans="1:10" s="294" customFormat="1" ht="409.6" customHeight="1" x14ac:dyDescent="0.25">
      <c r="A7" s="374"/>
      <c r="B7" s="375" t="s">
        <v>443</v>
      </c>
      <c r="C7" s="375" t="s">
        <v>444</v>
      </c>
      <c r="D7" s="375" t="s">
        <v>445</v>
      </c>
      <c r="E7" s="375" t="s">
        <v>446</v>
      </c>
      <c r="F7" s="375" t="s">
        <v>447</v>
      </c>
      <c r="G7" s="376" t="s">
        <v>1118</v>
      </c>
      <c r="H7" s="377">
        <v>0.9</v>
      </c>
      <c r="I7" s="375" t="s">
        <v>149</v>
      </c>
      <c r="J7" s="371"/>
    </row>
    <row r="8" spans="1:10" s="294" customFormat="1" ht="409.6" customHeight="1" x14ac:dyDescent="0.25">
      <c r="A8" s="378"/>
      <c r="B8" s="379"/>
      <c r="C8" s="380" t="s">
        <v>448</v>
      </c>
      <c r="D8" s="380" t="s">
        <v>449</v>
      </c>
      <c r="E8" s="380" t="s">
        <v>450</v>
      </c>
      <c r="F8" s="380" t="s">
        <v>451</v>
      </c>
      <c r="G8" s="376"/>
      <c r="H8" s="381">
        <v>0.9</v>
      </c>
      <c r="I8" s="382" t="s">
        <v>149</v>
      </c>
      <c r="J8" s="371"/>
    </row>
    <row r="9" spans="1:10" s="294" customFormat="1" ht="409.6" customHeight="1" x14ac:dyDescent="0.25">
      <c r="A9" s="378"/>
      <c r="B9" s="383"/>
      <c r="C9" s="384"/>
      <c r="D9" s="384"/>
      <c r="E9" s="384"/>
      <c r="F9" s="384"/>
      <c r="G9" s="376"/>
      <c r="H9" s="385"/>
      <c r="I9" s="386"/>
      <c r="J9" s="371"/>
    </row>
    <row r="10" spans="1:10" s="294" customFormat="1" ht="409.6" customHeight="1" x14ac:dyDescent="0.25">
      <c r="A10" s="378"/>
      <c r="B10" s="387"/>
      <c r="C10" s="388"/>
      <c r="D10" s="388"/>
      <c r="E10" s="388"/>
      <c r="F10" s="388"/>
      <c r="G10" s="376"/>
      <c r="H10" s="389"/>
      <c r="I10" s="390"/>
      <c r="J10" s="371"/>
    </row>
    <row r="11" spans="1:10" s="294" customFormat="1" ht="371.25" customHeight="1" x14ac:dyDescent="0.25">
      <c r="A11" s="378"/>
      <c r="B11" s="391"/>
      <c r="C11" s="392" t="s">
        <v>452</v>
      </c>
      <c r="D11" s="392" t="s">
        <v>453</v>
      </c>
      <c r="E11" s="392" t="s">
        <v>454</v>
      </c>
      <c r="F11" s="392" t="s">
        <v>455</v>
      </c>
      <c r="G11" s="393" t="s">
        <v>1114</v>
      </c>
      <c r="H11" s="394">
        <v>0.85</v>
      </c>
      <c r="I11" s="391" t="s">
        <v>149</v>
      </c>
      <c r="J11" s="371"/>
    </row>
    <row r="12" spans="1:10" s="294" customFormat="1" ht="255" customHeight="1" x14ac:dyDescent="0.25">
      <c r="A12" s="378"/>
      <c r="B12" s="391" t="s">
        <v>456</v>
      </c>
      <c r="C12" s="392" t="s">
        <v>457</v>
      </c>
      <c r="D12" s="392" t="s">
        <v>458</v>
      </c>
      <c r="E12" s="392" t="s">
        <v>459</v>
      </c>
      <c r="F12" s="392" t="s">
        <v>460</v>
      </c>
      <c r="G12" s="395" t="s">
        <v>1115</v>
      </c>
      <c r="H12" s="394"/>
      <c r="I12" s="391" t="s">
        <v>149</v>
      </c>
      <c r="J12" s="371"/>
    </row>
    <row r="13" spans="1:10" s="294" customFormat="1" ht="409.5" customHeight="1" x14ac:dyDescent="0.25">
      <c r="A13" s="378"/>
      <c r="B13" s="382"/>
      <c r="C13" s="380" t="s">
        <v>461</v>
      </c>
      <c r="D13" s="380" t="s">
        <v>462</v>
      </c>
      <c r="E13" s="380" t="s">
        <v>463</v>
      </c>
      <c r="F13" s="380" t="s">
        <v>464</v>
      </c>
      <c r="G13" s="396" t="s">
        <v>465</v>
      </c>
      <c r="H13" s="381">
        <v>0.85</v>
      </c>
      <c r="I13" s="382" t="s">
        <v>149</v>
      </c>
      <c r="J13" s="371"/>
    </row>
    <row r="14" spans="1:10" s="294" customFormat="1" ht="141" customHeight="1" x14ac:dyDescent="0.25">
      <c r="A14" s="378"/>
      <c r="B14" s="390"/>
      <c r="C14" s="388"/>
      <c r="D14" s="388"/>
      <c r="E14" s="388"/>
      <c r="F14" s="388"/>
      <c r="G14" s="396"/>
      <c r="H14" s="389"/>
      <c r="I14" s="390"/>
      <c r="J14" s="371"/>
    </row>
    <row r="15" spans="1:10" s="294" customFormat="1" ht="409.6" customHeight="1" x14ac:dyDescent="0.25">
      <c r="A15" s="378"/>
      <c r="B15" s="382" t="s">
        <v>466</v>
      </c>
      <c r="C15" s="380" t="s">
        <v>467</v>
      </c>
      <c r="D15" s="380" t="s">
        <v>468</v>
      </c>
      <c r="E15" s="380" t="s">
        <v>469</v>
      </c>
      <c r="F15" s="380" t="s">
        <v>470</v>
      </c>
      <c r="G15" s="397" t="s">
        <v>471</v>
      </c>
      <c r="H15" s="398">
        <v>0.95</v>
      </c>
      <c r="I15" s="379" t="s">
        <v>145</v>
      </c>
      <c r="J15" s="371"/>
    </row>
    <row r="16" spans="1:10" s="294" customFormat="1" ht="409.6" customHeight="1" x14ac:dyDescent="0.25">
      <c r="A16" s="378"/>
      <c r="B16" s="386"/>
      <c r="C16" s="384"/>
      <c r="D16" s="384"/>
      <c r="E16" s="384"/>
      <c r="F16" s="384"/>
      <c r="G16" s="399"/>
      <c r="H16" s="400"/>
      <c r="I16" s="383"/>
      <c r="J16" s="371"/>
    </row>
    <row r="17" spans="1:11" s="294" customFormat="1" ht="409.6" customHeight="1" x14ac:dyDescent="0.25">
      <c r="A17" s="378"/>
      <c r="B17" s="386"/>
      <c r="C17" s="384"/>
      <c r="D17" s="384"/>
      <c r="E17" s="384"/>
      <c r="F17" s="384"/>
      <c r="G17" s="399"/>
      <c r="H17" s="400"/>
      <c r="I17" s="383"/>
      <c r="J17" s="371"/>
    </row>
    <row r="18" spans="1:11" s="294" customFormat="1" ht="293.25" customHeight="1" x14ac:dyDescent="0.25">
      <c r="A18" s="378"/>
      <c r="B18" s="390"/>
      <c r="C18" s="388"/>
      <c r="D18" s="388"/>
      <c r="E18" s="388"/>
      <c r="F18" s="388"/>
      <c r="G18" s="399"/>
      <c r="H18" s="401"/>
      <c r="I18" s="387"/>
      <c r="J18" s="371"/>
    </row>
    <row r="19" spans="1:11" s="294" customFormat="1" ht="148.5" customHeight="1" x14ac:dyDescent="0.25">
      <c r="A19" s="378"/>
      <c r="B19" s="375"/>
      <c r="C19" s="402" t="s">
        <v>472</v>
      </c>
      <c r="D19" s="402" t="s">
        <v>473</v>
      </c>
      <c r="E19" s="402" t="s">
        <v>474</v>
      </c>
      <c r="F19" s="402" t="s">
        <v>475</v>
      </c>
      <c r="G19" s="403" t="s">
        <v>1116</v>
      </c>
      <c r="H19" s="377">
        <v>0.5</v>
      </c>
      <c r="I19" s="375" t="s">
        <v>149</v>
      </c>
      <c r="J19" s="371"/>
    </row>
    <row r="20" spans="1:11" s="294" customFormat="1" ht="279.75" customHeight="1" x14ac:dyDescent="0.25">
      <c r="A20" s="378"/>
      <c r="B20" s="375"/>
      <c r="C20" s="402" t="s">
        <v>476</v>
      </c>
      <c r="D20" s="402" t="s">
        <v>477</v>
      </c>
      <c r="E20" s="402" t="s">
        <v>478</v>
      </c>
      <c r="F20" s="402" t="s">
        <v>479</v>
      </c>
      <c r="G20" s="404" t="s">
        <v>1117</v>
      </c>
      <c r="H20" s="377">
        <v>0.85</v>
      </c>
      <c r="I20" s="375" t="s">
        <v>149</v>
      </c>
      <c r="J20" s="371"/>
    </row>
    <row r="21" spans="1:11" s="294" customFormat="1" ht="409.6" customHeight="1" x14ac:dyDescent="0.25">
      <c r="A21" s="405"/>
      <c r="B21" s="406" t="s">
        <v>480</v>
      </c>
      <c r="C21" s="351" t="s">
        <v>481</v>
      </c>
      <c r="D21" s="351" t="s">
        <v>482</v>
      </c>
      <c r="E21" s="351" t="s">
        <v>483</v>
      </c>
      <c r="F21" s="351" t="s">
        <v>484</v>
      </c>
      <c r="G21" s="396" t="s">
        <v>1119</v>
      </c>
      <c r="H21" s="407">
        <v>0.9</v>
      </c>
      <c r="I21" s="406" t="s">
        <v>149</v>
      </c>
      <c r="J21" s="371"/>
    </row>
    <row r="22" spans="1:11" s="294" customFormat="1" ht="105" customHeight="1" x14ac:dyDescent="0.25">
      <c r="A22" s="408"/>
      <c r="B22" s="406"/>
      <c r="C22" s="351"/>
      <c r="D22" s="351"/>
      <c r="E22" s="351"/>
      <c r="F22" s="351"/>
      <c r="G22" s="396"/>
      <c r="H22" s="407"/>
      <c r="I22" s="406"/>
      <c r="J22" s="371"/>
    </row>
    <row r="23" spans="1:11" s="294" customFormat="1" ht="30.75" customHeight="1" x14ac:dyDescent="0.25">
      <c r="A23" s="409"/>
      <c r="B23" s="409"/>
      <c r="C23" s="409"/>
      <c r="D23" s="409"/>
      <c r="E23" s="409"/>
      <c r="F23" s="409"/>
      <c r="G23" s="409"/>
      <c r="H23" s="409"/>
      <c r="I23" s="410"/>
    </row>
    <row r="24" spans="1:11" s="294" customFormat="1" ht="99.95" customHeight="1" x14ac:dyDescent="0.3">
      <c r="A24" s="372" t="s">
        <v>485</v>
      </c>
      <c r="B24" s="372" t="s">
        <v>486</v>
      </c>
      <c r="C24" s="372" t="s">
        <v>487</v>
      </c>
      <c r="D24" s="411"/>
      <c r="E24" s="411"/>
      <c r="F24" s="411"/>
      <c r="G24" s="411"/>
      <c r="H24" s="412"/>
      <c r="I24" s="410"/>
      <c r="J24" s="413"/>
      <c r="K24" s="414"/>
    </row>
    <row r="25" spans="1:11" s="294" customFormat="1" ht="32.1" customHeight="1" x14ac:dyDescent="0.3">
      <c r="A25" s="415">
        <f>IFERROR(AVERAGE(H7:H21),"")</f>
        <v>0.83750000000000002</v>
      </c>
      <c r="B25" s="416">
        <f ca="1">IF(OR('1. Basic project data'!E16="",'1. Basic project data'!E18=""),"",(TODAY()-'1. Basic project data'!E16)/('1. Basic project data'!E18-'1. Basic project data'!E16))</f>
        <v>1.7287671232876711</v>
      </c>
      <c r="C25" s="416">
        <f>IF('1. Basic project data'!E23=0,"",'1. Basic project data'!E24/'1. Basic project data'!E23)</f>
        <v>0.87484858644220354</v>
      </c>
      <c r="D25" s="411"/>
      <c r="E25" s="411"/>
      <c r="F25" s="411"/>
      <c r="G25" s="411"/>
      <c r="H25" s="411"/>
      <c r="I25" s="410"/>
      <c r="J25" s="414"/>
      <c r="K25" s="414"/>
    </row>
    <row r="26" spans="1:11" s="294" customFormat="1" ht="17.100000000000001" customHeight="1" x14ac:dyDescent="0.3">
      <c r="A26" s="417"/>
      <c r="B26" s="418"/>
      <c r="C26" s="418"/>
      <c r="D26" s="419"/>
      <c r="E26" s="420"/>
      <c r="F26" s="421"/>
      <c r="G26" s="421"/>
      <c r="H26" s="421"/>
      <c r="I26" s="371"/>
      <c r="J26" s="422"/>
      <c r="K26" s="414"/>
    </row>
    <row r="27" spans="1:11" s="294" customFormat="1" ht="17.100000000000001" customHeight="1" x14ac:dyDescent="0.3">
      <c r="A27" s="423"/>
      <c r="B27" s="424"/>
      <c r="C27" s="423"/>
      <c r="D27" s="419"/>
      <c r="E27" s="425"/>
      <c r="F27" s="421"/>
      <c r="G27" s="421"/>
      <c r="H27" s="426"/>
      <c r="I27" s="371"/>
      <c r="J27" s="422"/>
      <c r="K27" s="414"/>
    </row>
    <row r="28" spans="1:11" s="294" customFormat="1" ht="17.100000000000001" customHeight="1" x14ac:dyDescent="0.3">
      <c r="A28" s="427"/>
      <c r="B28" s="428"/>
      <c r="C28" s="421"/>
      <c r="D28" s="421"/>
      <c r="E28" s="429"/>
      <c r="F28" s="421"/>
      <c r="G28" s="421"/>
      <c r="H28" s="421"/>
      <c r="I28" s="371"/>
      <c r="J28" s="414"/>
      <c r="K28" s="414"/>
    </row>
    <row r="29" spans="1:11" s="294" customFormat="1" ht="16.5" customHeight="1" x14ac:dyDescent="0.3">
      <c r="A29" s="427"/>
      <c r="B29" s="428"/>
      <c r="C29" s="421"/>
      <c r="D29" s="421"/>
      <c r="E29" s="429"/>
      <c r="F29" s="421"/>
      <c r="G29" s="421"/>
      <c r="H29" s="421"/>
      <c r="I29" s="371"/>
      <c r="J29" s="414"/>
      <c r="K29" s="414"/>
    </row>
    <row r="30" spans="1:11" s="294" customFormat="1" ht="10.5" customHeight="1" x14ac:dyDescent="0.3">
      <c r="A30" s="430"/>
      <c r="B30" s="431"/>
      <c r="C30" s="421"/>
      <c r="D30" s="421"/>
      <c r="E30" s="421"/>
      <c r="F30" s="421"/>
      <c r="G30" s="421"/>
      <c r="H30" s="421"/>
      <c r="I30" s="371"/>
      <c r="J30" s="432"/>
      <c r="K30" s="414"/>
    </row>
    <row r="31" spans="1:11" s="294" customFormat="1" ht="16.5" hidden="1" customHeight="1" x14ac:dyDescent="0.3">
      <c r="A31" s="433" t="s">
        <v>488</v>
      </c>
      <c r="B31" s="296"/>
      <c r="C31" s="296"/>
      <c r="D31" s="296"/>
      <c r="E31" s="296"/>
      <c r="F31" s="296"/>
      <c r="G31" s="296"/>
      <c r="H31" s="296"/>
      <c r="I31" s="296"/>
      <c r="J31" s="414"/>
      <c r="K31" s="414"/>
    </row>
    <row r="32" spans="1:11" s="294" customFormat="1" ht="30.75" customHeight="1" x14ac:dyDescent="0.25">
      <c r="A32" s="434" t="s">
        <v>489</v>
      </c>
      <c r="B32" s="296"/>
      <c r="C32" s="296"/>
      <c r="D32" s="296"/>
      <c r="E32" s="296"/>
      <c r="F32" s="296"/>
      <c r="G32" s="296"/>
      <c r="H32" s="296"/>
      <c r="I32" s="296"/>
    </row>
    <row r="33" spans="1:11" s="294" customFormat="1" ht="16.5" hidden="1" customHeight="1" x14ac:dyDescent="0.3">
      <c r="A33" s="435"/>
      <c r="B33" s="428"/>
      <c r="C33" s="421"/>
      <c r="D33" s="421"/>
      <c r="E33" s="421"/>
      <c r="F33" s="421"/>
      <c r="G33" s="421"/>
      <c r="H33" s="421"/>
      <c r="I33" s="371"/>
      <c r="J33" s="414"/>
      <c r="K33" s="414"/>
    </row>
    <row r="34" spans="1:11" s="294" customFormat="1" ht="60" customHeight="1" x14ac:dyDescent="0.3">
      <c r="A34" s="435"/>
      <c r="B34" s="436" t="s">
        <v>490</v>
      </c>
      <c r="C34" s="437" t="s">
        <v>491</v>
      </c>
      <c r="D34" s="438" t="s">
        <v>156</v>
      </c>
      <c r="E34" s="438" t="s">
        <v>492</v>
      </c>
      <c r="F34" s="438" t="s">
        <v>493</v>
      </c>
      <c r="G34" s="438" t="s">
        <v>72</v>
      </c>
      <c r="H34" s="421"/>
      <c r="I34" s="371"/>
      <c r="J34" s="414"/>
      <c r="K34" s="414"/>
    </row>
    <row r="35" spans="1:11" s="294" customFormat="1" ht="22.5" customHeight="1" x14ac:dyDescent="0.25">
      <c r="A35" s="439"/>
      <c r="B35" s="440"/>
      <c r="C35" s="441" t="s">
        <v>149</v>
      </c>
      <c r="D35" s="442" t="s">
        <v>149</v>
      </c>
      <c r="E35" s="442" t="s">
        <v>149</v>
      </c>
      <c r="F35" s="442" t="s">
        <v>149</v>
      </c>
      <c r="G35" s="442" t="s">
        <v>149</v>
      </c>
      <c r="H35" s="371"/>
      <c r="I35" s="371"/>
    </row>
    <row r="36" spans="1:11" s="294" customFormat="1" ht="409.6" customHeight="1" x14ac:dyDescent="0.25">
      <c r="A36" s="371"/>
      <c r="B36" s="443" t="s">
        <v>494</v>
      </c>
      <c r="C36" s="444" t="s">
        <v>495</v>
      </c>
      <c r="D36" s="445" t="s">
        <v>496</v>
      </c>
      <c r="E36" s="445" t="s">
        <v>497</v>
      </c>
      <c r="F36" s="445" t="s">
        <v>498</v>
      </c>
      <c r="G36" s="445" t="s">
        <v>499</v>
      </c>
      <c r="H36" s="371"/>
      <c r="I36" s="371"/>
    </row>
    <row r="37" spans="1:11" s="294" customFormat="1" ht="17.100000000000001" customHeight="1" x14ac:dyDescent="0.3">
      <c r="A37" s="446"/>
      <c r="B37" s="371"/>
      <c r="C37" s="371"/>
      <c r="D37" s="371"/>
      <c r="E37" s="371"/>
      <c r="F37" s="371"/>
      <c r="G37" s="371"/>
      <c r="H37" s="371"/>
      <c r="I37" s="371"/>
      <c r="J37" s="414"/>
    </row>
    <row r="38" spans="1:11" s="294" customFormat="1" x14ac:dyDescent="0.25">
      <c r="A38" s="447"/>
      <c r="B38" s="447"/>
      <c r="C38" s="447"/>
      <c r="D38" s="447"/>
      <c r="E38" s="447"/>
      <c r="F38" s="447"/>
      <c r="G38" s="447"/>
      <c r="H38" s="447"/>
      <c r="I38" s="371"/>
    </row>
    <row r="39" spans="1:11" s="294" customFormat="1" x14ac:dyDescent="0.25">
      <c r="A39" s="433" t="s">
        <v>500</v>
      </c>
      <c r="B39" s="296"/>
      <c r="C39" s="296"/>
      <c r="D39" s="296"/>
      <c r="E39" s="296"/>
      <c r="F39" s="296"/>
      <c r="G39" s="296"/>
      <c r="H39" s="296"/>
      <c r="I39" s="371"/>
    </row>
    <row r="40" spans="1:11" s="294" customFormat="1" x14ac:dyDescent="0.25">
      <c r="A40" s="447"/>
      <c r="B40" s="447"/>
      <c r="C40" s="447"/>
      <c r="D40" s="447"/>
      <c r="E40" s="447"/>
      <c r="F40" s="447"/>
      <c r="G40" s="447"/>
      <c r="H40" s="447"/>
      <c r="I40" s="371"/>
    </row>
    <row r="41" spans="1:11" s="294" customFormat="1" x14ac:dyDescent="0.25">
      <c r="A41" s="447"/>
      <c r="B41" s="447"/>
      <c r="C41" s="447"/>
      <c r="D41" s="447"/>
      <c r="E41" s="447"/>
      <c r="F41" s="447"/>
      <c r="G41" s="447"/>
      <c r="H41" s="447"/>
      <c r="I41" s="371"/>
    </row>
    <row r="42" spans="1:11" s="294" customFormat="1" ht="45" customHeight="1" x14ac:dyDescent="0.25">
      <c r="A42" s="448" t="s">
        <v>501</v>
      </c>
      <c r="B42" s="449"/>
      <c r="C42" s="448" t="s">
        <v>502</v>
      </c>
      <c r="D42" s="449"/>
      <c r="E42" s="448" t="s">
        <v>503</v>
      </c>
      <c r="F42" s="449"/>
      <c r="G42" s="448" t="s">
        <v>504</v>
      </c>
      <c r="H42" s="449"/>
      <c r="I42" s="371"/>
    </row>
    <row r="43" spans="1:11" s="294" customFormat="1" ht="41.25" customHeight="1" x14ac:dyDescent="0.25">
      <c r="A43" s="450"/>
      <c r="B43" s="449"/>
      <c r="C43" s="450"/>
      <c r="D43" s="449"/>
      <c r="E43" s="450"/>
      <c r="F43" s="449"/>
      <c r="G43" s="450"/>
      <c r="H43" s="449"/>
      <c r="I43" s="371"/>
    </row>
    <row r="44" spans="1:11" s="294" customFormat="1" ht="51.75" customHeight="1" x14ac:dyDescent="0.25">
      <c r="A44" s="451" t="s">
        <v>505</v>
      </c>
      <c r="B44" s="296"/>
      <c r="C44" s="296"/>
      <c r="D44" s="296"/>
      <c r="E44" s="296"/>
      <c r="F44" s="296"/>
      <c r="G44" s="296"/>
      <c r="H44" s="296"/>
      <c r="I44" s="296"/>
    </row>
  </sheetData>
  <sheetProtection sheet="1" objects="1" scenarios="1" formatColumns="0" formatRows="0"/>
  <mergeCells count="50">
    <mergeCell ref="B21:B22"/>
    <mergeCell ref="H21:H22"/>
    <mergeCell ref="I21:I22"/>
    <mergeCell ref="G21:G22"/>
    <mergeCell ref="F21:F22"/>
    <mergeCell ref="E21:E22"/>
    <mergeCell ref="D21:D22"/>
    <mergeCell ref="C21:C22"/>
    <mergeCell ref="F15:F18"/>
    <mergeCell ref="E15:E18"/>
    <mergeCell ref="D15:D18"/>
    <mergeCell ref="C15:C18"/>
    <mergeCell ref="B15:B18"/>
    <mergeCell ref="I15:I18"/>
    <mergeCell ref="B13:B14"/>
    <mergeCell ref="H13:H14"/>
    <mergeCell ref="I13:I14"/>
    <mergeCell ref="G15:G18"/>
    <mergeCell ref="H15:H18"/>
    <mergeCell ref="G13:G14"/>
    <mergeCell ref="F13:F14"/>
    <mergeCell ref="E13:E14"/>
    <mergeCell ref="D13:D14"/>
    <mergeCell ref="C13:C14"/>
    <mergeCell ref="F8:F10"/>
    <mergeCell ref="E8:E10"/>
    <mergeCell ref="D8:D10"/>
    <mergeCell ref="C8:C10"/>
    <mergeCell ref="B8:B10"/>
    <mergeCell ref="H8:H10"/>
    <mergeCell ref="I8:I10"/>
    <mergeCell ref="A42:B42"/>
    <mergeCell ref="A7:A21"/>
    <mergeCell ref="C42:D42"/>
    <mergeCell ref="E42:F42"/>
    <mergeCell ref="A5:I5"/>
    <mergeCell ref="A39:H39"/>
    <mergeCell ref="C43:D43"/>
    <mergeCell ref="G43:H43"/>
    <mergeCell ref="G7:G10"/>
    <mergeCell ref="A44:I44"/>
    <mergeCell ref="A1:H2"/>
    <mergeCell ref="A3:H3"/>
    <mergeCell ref="G42:H42"/>
    <mergeCell ref="A32:I32"/>
    <mergeCell ref="A31:I31"/>
    <mergeCell ref="A43:B43"/>
    <mergeCell ref="B36"/>
    <mergeCell ref="B34:B35"/>
    <mergeCell ref="E43:F43"/>
  </mergeCells>
  <dataValidations count="1">
    <dataValidation type="list" allowBlank="1" sqref="C35:G35 I7:I8 I11:I13 I15 I19:I21" xr:uid="{00000000-0002-0000-0600-000000000000}">
      <formula1>"Not Rated,Highly Unsatisfactory (HU),Unsatisfactory (U),Moderately Unsatisfactory (MU),Moderately Satisfactory (MS),Satisfactory (S),Highly Satisfactory (HS)"</formula1>
    </dataValidation>
  </dataValidations>
  <hyperlinks>
    <hyperlink ref="G15" r:id="rId1" display="Output 3.2: IPM trials_x000a__x000a_Azerbaijan:_x000a__x000a_• An IPM baseline assessment was undertaken, IPM practices introduced in 2022 in vegetable growing, technical guidelines developed. Harvest yield were evaluated in trial fields and showed to be highest in IPM fields._x000a__x000a_• Work showed that basic concepts of IPM need to be strengthened. Hence, a national IPM workshop was held in February 2024 to define gaps, followed by the development of a Capacity Enhancement Plan for relevant stakeholders and of an IPM NAP. Also, IPM trials 2024 and 2025 on three fields for sunflower, tomato and apple in the Ganja and Samukh regions are underway. Trainings for local facilitators on the implementation of Integrated Pest Management (IPM) activities were held in June 2024 in Azerbaijan. The sessions took place at different locations: at the Sunflower IPM demo plot in Samukh rayon (11 June 2024), at the Tomato/Cucumber IPM demo plot of the Agrarian State University in Ganja (14 June 2024), and at the Apple IPM demo plot of the Agrarian State University in Ganja (18 June 2024). The final report summarising the results and conclusions of the two-season trial is not yet available. In parallel to the IPM trials a series of trainings in 6 rayons with 1’500 farmers, including 30 % women and youth, about proper pesticide application and triple rinsing of pesticide containers was tendered. The trainings are currently in the midst of implementation_x000a_._x000a_• To promote an understanding among the younger generation on the risks of pesticide use and available alternatives, Organic School Garden work was implemented at four schools in summer 2023. In addition, an extra school curriculum programme on organic school garden was developed and incorporated into the formal education programme._x000a_• At the request of the Agrarian Service Agency (MoA), an assessment of the biological laboratory for research and production of biological control agents in Baku was undertaken in February 2024. The current human capacity and infrastructure to produce two new biological agents (Bracon Hebetor, Chrysopa carnea) was ev" xr:uid="{223E1493-D314-4879-B57F-DAEF38DB84D1}"/>
  </hyperlinks>
  <pageMargins left="0.25" right="0.25" top="0.75" bottom="0.75" header="0.3" footer="0.3"/>
  <pageSetup paperSize="5" scale="54" fitToHeight="0" orientation="landscape" r:id="rId2"/>
  <rowBreaks count="2" manualBreakCount="2">
    <brk id="14" max="8" man="1"/>
    <brk id="17" max="8" man="1"/>
  </row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M99"/>
  <sheetViews>
    <sheetView showGridLines="0" view="pageBreakPreview" zoomScaleNormal="100" zoomScaleSheetLayoutView="100" workbookViewId="0">
      <selection activeCell="Q11" sqref="Q11"/>
    </sheetView>
  </sheetViews>
  <sheetFormatPr defaultColWidth="8.85546875" defaultRowHeight="15" x14ac:dyDescent="0.25"/>
  <cols>
    <col min="1" max="1" width="1.42578125" customWidth="1"/>
    <col min="3" max="3" width="6.7109375" customWidth="1"/>
    <col min="5" max="5" width="14.42578125" customWidth="1"/>
    <col min="7" max="7" width="24.7109375" customWidth="1"/>
    <col min="9" max="9" width="19.140625" customWidth="1"/>
    <col min="11" max="11" width="14.7109375" customWidth="1"/>
    <col min="12" max="12" width="6.140625" customWidth="1"/>
    <col min="13" max="13" width="16.5703125" customWidth="1"/>
  </cols>
  <sheetData>
    <row r="1" spans="1:13" ht="14.45" customHeight="1" x14ac:dyDescent="0.25">
      <c r="A1" s="1"/>
      <c r="B1" s="139" t="s">
        <v>506</v>
      </c>
      <c r="C1" s="81"/>
      <c r="D1" s="81"/>
      <c r="E1" s="81"/>
      <c r="F1" s="81"/>
      <c r="G1" s="81"/>
      <c r="H1" s="81"/>
      <c r="I1" s="81"/>
      <c r="J1" s="81"/>
      <c r="K1" s="81"/>
      <c r="L1" s="81"/>
      <c r="M1" s="81"/>
    </row>
    <row r="2" spans="1:13" ht="26.1" customHeight="1" x14ac:dyDescent="0.25">
      <c r="A2" s="1"/>
      <c r="B2" s="81"/>
      <c r="C2" s="81"/>
      <c r="D2" s="81"/>
      <c r="E2" s="81"/>
      <c r="F2" s="81"/>
      <c r="G2" s="81"/>
      <c r="H2" s="81"/>
      <c r="I2" s="81"/>
      <c r="J2" s="81"/>
      <c r="K2" s="81"/>
      <c r="L2" s="81"/>
      <c r="M2" s="81"/>
    </row>
    <row r="3" spans="1:13" x14ac:dyDescent="0.25">
      <c r="A3" s="1"/>
      <c r="B3" s="144" t="s">
        <v>507</v>
      </c>
      <c r="C3" s="81"/>
      <c r="D3" s="81"/>
      <c r="E3" s="81"/>
      <c r="F3" s="81"/>
      <c r="G3" s="81"/>
      <c r="H3" s="81"/>
      <c r="I3" s="81"/>
      <c r="J3" s="81"/>
      <c r="K3" s="81"/>
      <c r="L3" s="81"/>
      <c r="M3" s="81"/>
    </row>
    <row r="4" spans="1:13" ht="8.1" customHeight="1" x14ac:dyDescent="0.25">
      <c r="A4" s="1"/>
      <c r="B4" s="11"/>
      <c r="C4" s="11"/>
      <c r="D4" s="11"/>
      <c r="E4" s="11"/>
      <c r="F4" s="11"/>
      <c r="G4" s="11"/>
      <c r="H4" s="11"/>
      <c r="I4" s="11"/>
      <c r="J4" s="11"/>
      <c r="K4" s="11"/>
      <c r="L4" s="11"/>
      <c r="M4" s="11"/>
    </row>
    <row r="5" spans="1:13" ht="14.45" customHeight="1" x14ac:dyDescent="0.25">
      <c r="A5" s="1"/>
      <c r="B5" s="140" t="s">
        <v>508</v>
      </c>
      <c r="C5" s="138"/>
      <c r="D5" s="142" t="s">
        <v>509</v>
      </c>
      <c r="E5" s="138"/>
      <c r="F5" s="142" t="s">
        <v>510</v>
      </c>
      <c r="G5" s="143"/>
      <c r="H5" s="143"/>
      <c r="I5" s="143"/>
      <c r="J5" s="143"/>
      <c r="K5" s="138"/>
      <c r="L5" s="142" t="s">
        <v>511</v>
      </c>
      <c r="M5" s="138"/>
    </row>
    <row r="6" spans="1:13" ht="23.25" customHeight="1" x14ac:dyDescent="0.25">
      <c r="A6" s="1"/>
      <c r="B6" s="141"/>
      <c r="C6" s="89"/>
      <c r="D6" s="87"/>
      <c r="E6" s="89"/>
      <c r="F6" s="87"/>
      <c r="G6" s="88"/>
      <c r="H6" s="88"/>
      <c r="I6" s="88"/>
      <c r="J6" s="88"/>
      <c r="K6" s="89"/>
      <c r="L6" s="87"/>
      <c r="M6" s="89"/>
    </row>
    <row r="7" spans="1:13" ht="17.100000000000001" customHeight="1" x14ac:dyDescent="0.25">
      <c r="A7" s="1"/>
      <c r="B7" s="126" t="s">
        <v>512</v>
      </c>
      <c r="C7" s="127"/>
      <c r="D7" s="127"/>
      <c r="E7" s="127"/>
      <c r="F7" s="127"/>
      <c r="G7" s="127"/>
      <c r="H7" s="127"/>
      <c r="I7" s="127"/>
      <c r="J7" s="127"/>
      <c r="K7" s="127"/>
      <c r="L7" s="127"/>
      <c r="M7" s="125"/>
    </row>
    <row r="8" spans="1:13" ht="17.100000000000001" customHeight="1" x14ac:dyDescent="0.25">
      <c r="A8" s="1"/>
      <c r="B8" s="111" t="s">
        <v>513</v>
      </c>
      <c r="C8" s="112"/>
      <c r="D8" s="128" t="s">
        <v>514</v>
      </c>
      <c r="E8" s="112"/>
      <c r="F8" s="111" t="s">
        <v>515</v>
      </c>
      <c r="G8" s="81"/>
      <c r="H8" s="81"/>
      <c r="I8" s="81"/>
      <c r="J8" s="81"/>
      <c r="K8" s="112"/>
      <c r="L8" s="111"/>
      <c r="M8" s="112"/>
    </row>
    <row r="9" spans="1:13" ht="17.100000000000001" customHeight="1" x14ac:dyDescent="0.25">
      <c r="A9" s="1"/>
      <c r="B9" s="113"/>
      <c r="C9" s="112"/>
      <c r="D9" s="113"/>
      <c r="E9" s="112"/>
      <c r="F9" s="113"/>
      <c r="G9" s="81"/>
      <c r="H9" s="81"/>
      <c r="I9" s="81"/>
      <c r="J9" s="81"/>
      <c r="K9" s="112"/>
      <c r="L9" s="113"/>
      <c r="M9" s="112"/>
    </row>
    <row r="10" spans="1:13" ht="17.100000000000001" customHeight="1" x14ac:dyDescent="0.25">
      <c r="A10" s="1"/>
      <c r="B10" s="113"/>
      <c r="C10" s="112"/>
      <c r="D10" s="113"/>
      <c r="E10" s="112"/>
      <c r="F10" s="113"/>
      <c r="G10" s="81"/>
      <c r="H10" s="81"/>
      <c r="I10" s="81"/>
      <c r="J10" s="81"/>
      <c r="K10" s="112"/>
      <c r="L10" s="113"/>
      <c r="M10" s="112"/>
    </row>
    <row r="11" spans="1:13" ht="116.25" customHeight="1" x14ac:dyDescent="0.25">
      <c r="A11" s="1"/>
      <c r="B11" s="87"/>
      <c r="C11" s="89"/>
      <c r="D11" s="87"/>
      <c r="E11" s="89"/>
      <c r="F11" s="87"/>
      <c r="G11" s="88"/>
      <c r="H11" s="88"/>
      <c r="I11" s="88"/>
      <c r="J11" s="88"/>
      <c r="K11" s="89"/>
      <c r="L11" s="87"/>
      <c r="M11" s="89"/>
    </row>
    <row r="12" spans="1:13" ht="17.100000000000001" customHeight="1" x14ac:dyDescent="0.25">
      <c r="A12" s="1"/>
      <c r="B12" s="91" t="s">
        <v>516</v>
      </c>
      <c r="C12" s="93"/>
      <c r="D12" s="146" t="s">
        <v>517</v>
      </c>
      <c r="E12" s="147"/>
      <c r="F12" s="84" t="s">
        <v>518</v>
      </c>
      <c r="G12" s="85"/>
      <c r="H12" s="85"/>
      <c r="I12" s="85"/>
      <c r="J12" s="85"/>
      <c r="K12" s="86"/>
      <c r="L12" s="84"/>
      <c r="M12" s="86"/>
    </row>
    <row r="13" spans="1:13" ht="17.100000000000001" customHeight="1" x14ac:dyDescent="0.25">
      <c r="A13" s="1"/>
      <c r="B13" s="117"/>
      <c r="C13" s="119"/>
      <c r="D13" s="148"/>
      <c r="E13" s="149"/>
      <c r="F13" s="113"/>
      <c r="G13" s="81"/>
      <c r="H13" s="81"/>
      <c r="I13" s="81"/>
      <c r="J13" s="81"/>
      <c r="K13" s="112"/>
      <c r="L13" s="113"/>
      <c r="M13" s="112"/>
    </row>
    <row r="14" spans="1:13" ht="17.100000000000001" customHeight="1" x14ac:dyDescent="0.25">
      <c r="A14" s="1"/>
      <c r="B14" s="117"/>
      <c r="C14" s="119"/>
      <c r="D14" s="148"/>
      <c r="E14" s="149"/>
      <c r="F14" s="113"/>
      <c r="G14" s="81"/>
      <c r="H14" s="81"/>
      <c r="I14" s="81"/>
      <c r="J14" s="81"/>
      <c r="K14" s="112"/>
      <c r="L14" s="113"/>
      <c r="M14" s="112"/>
    </row>
    <row r="15" spans="1:13" ht="256.5" customHeight="1" x14ac:dyDescent="0.25">
      <c r="A15" s="1"/>
      <c r="B15" s="94"/>
      <c r="C15" s="96"/>
      <c r="D15" s="150"/>
      <c r="E15" s="151"/>
      <c r="F15" s="87"/>
      <c r="G15" s="88"/>
      <c r="H15" s="88"/>
      <c r="I15" s="88"/>
      <c r="J15" s="88"/>
      <c r="K15" s="89"/>
      <c r="L15" s="87"/>
      <c r="M15" s="89"/>
    </row>
    <row r="16" spans="1:13" ht="17.100000000000001" customHeight="1" x14ac:dyDescent="0.25">
      <c r="A16" s="1"/>
      <c r="B16" s="84" t="s">
        <v>519</v>
      </c>
      <c r="C16" s="86"/>
      <c r="D16" s="105" t="s">
        <v>520</v>
      </c>
      <c r="E16" s="86"/>
      <c r="F16" s="91" t="s">
        <v>521</v>
      </c>
      <c r="G16" s="92"/>
      <c r="H16" s="92"/>
      <c r="I16" s="92"/>
      <c r="J16" s="92"/>
      <c r="K16" s="93"/>
      <c r="L16" s="84"/>
      <c r="M16" s="86"/>
    </row>
    <row r="17" spans="1:13" ht="17.100000000000001" customHeight="1" x14ac:dyDescent="0.25">
      <c r="A17" s="1"/>
      <c r="B17" s="113"/>
      <c r="C17" s="112"/>
      <c r="D17" s="113"/>
      <c r="E17" s="112"/>
      <c r="F17" s="117"/>
      <c r="G17" s="118"/>
      <c r="H17" s="118"/>
      <c r="I17" s="118"/>
      <c r="J17" s="118"/>
      <c r="K17" s="119"/>
      <c r="L17" s="113"/>
      <c r="M17" s="112"/>
    </row>
    <row r="18" spans="1:13" ht="17.100000000000001" customHeight="1" x14ac:dyDescent="0.25">
      <c r="A18" s="1"/>
      <c r="B18" s="113"/>
      <c r="C18" s="112"/>
      <c r="D18" s="113"/>
      <c r="E18" s="112"/>
      <c r="F18" s="117"/>
      <c r="G18" s="118"/>
      <c r="H18" s="118"/>
      <c r="I18" s="118"/>
      <c r="J18" s="118"/>
      <c r="K18" s="119"/>
      <c r="L18" s="113"/>
      <c r="M18" s="112"/>
    </row>
    <row r="19" spans="1:13" ht="75.75" customHeight="1" x14ac:dyDescent="0.25">
      <c r="A19" s="1"/>
      <c r="B19" s="87"/>
      <c r="C19" s="89"/>
      <c r="D19" s="87"/>
      <c r="E19" s="89"/>
      <c r="F19" s="94"/>
      <c r="G19" s="95"/>
      <c r="H19" s="95"/>
      <c r="I19" s="95"/>
      <c r="J19" s="95"/>
      <c r="K19" s="96"/>
      <c r="L19" s="87"/>
      <c r="M19" s="89"/>
    </row>
    <row r="20" spans="1:13" ht="17.100000000000001" customHeight="1" x14ac:dyDescent="0.25">
      <c r="A20" s="1"/>
      <c r="B20" s="84" t="s">
        <v>522</v>
      </c>
      <c r="C20" s="86"/>
      <c r="D20" s="105" t="s">
        <v>523</v>
      </c>
      <c r="E20" s="86"/>
      <c r="F20" s="84" t="s">
        <v>524</v>
      </c>
      <c r="G20" s="85"/>
      <c r="H20" s="85"/>
      <c r="I20" s="85"/>
      <c r="J20" s="85"/>
      <c r="K20" s="86"/>
      <c r="L20" s="84"/>
      <c r="M20" s="86"/>
    </row>
    <row r="21" spans="1:13" ht="17.100000000000001" customHeight="1" x14ac:dyDescent="0.25">
      <c r="A21" s="1"/>
      <c r="B21" s="113"/>
      <c r="C21" s="112"/>
      <c r="D21" s="113"/>
      <c r="E21" s="112"/>
      <c r="F21" s="113"/>
      <c r="G21" s="81"/>
      <c r="H21" s="81"/>
      <c r="I21" s="81"/>
      <c r="J21" s="81"/>
      <c r="K21" s="112"/>
      <c r="L21" s="113"/>
      <c r="M21" s="112"/>
    </row>
    <row r="22" spans="1:13" ht="17.100000000000001" customHeight="1" x14ac:dyDescent="0.25">
      <c r="A22" s="1"/>
      <c r="B22" s="113"/>
      <c r="C22" s="112"/>
      <c r="D22" s="113"/>
      <c r="E22" s="112"/>
      <c r="F22" s="113"/>
      <c r="G22" s="81"/>
      <c r="H22" s="81"/>
      <c r="I22" s="81"/>
      <c r="J22" s="81"/>
      <c r="K22" s="112"/>
      <c r="L22" s="113"/>
      <c r="M22" s="112"/>
    </row>
    <row r="23" spans="1:13" ht="286.5" customHeight="1" x14ac:dyDescent="0.25">
      <c r="A23" s="1"/>
      <c r="B23" s="87"/>
      <c r="C23" s="89"/>
      <c r="D23" s="87"/>
      <c r="E23" s="89"/>
      <c r="F23" s="87"/>
      <c r="G23" s="88"/>
      <c r="H23" s="88"/>
      <c r="I23" s="88"/>
      <c r="J23" s="88"/>
      <c r="K23" s="89"/>
      <c r="L23" s="87"/>
      <c r="M23" s="89"/>
    </row>
    <row r="24" spans="1:13" ht="17.100000000000001" customHeight="1" x14ac:dyDescent="0.25">
      <c r="A24" s="1"/>
      <c r="B24" s="84" t="s">
        <v>525</v>
      </c>
      <c r="C24" s="86"/>
      <c r="D24" s="105" t="s">
        <v>526</v>
      </c>
      <c r="E24" s="86"/>
      <c r="F24" s="91" t="s">
        <v>527</v>
      </c>
      <c r="G24" s="92"/>
      <c r="H24" s="92"/>
      <c r="I24" s="92"/>
      <c r="J24" s="92"/>
      <c r="K24" s="93"/>
      <c r="L24" s="84"/>
      <c r="M24" s="86"/>
    </row>
    <row r="25" spans="1:13" ht="17.100000000000001" customHeight="1" x14ac:dyDescent="0.25">
      <c r="A25" s="1"/>
      <c r="B25" s="113"/>
      <c r="C25" s="112"/>
      <c r="D25" s="113"/>
      <c r="E25" s="112"/>
      <c r="F25" s="117"/>
      <c r="G25" s="118"/>
      <c r="H25" s="118"/>
      <c r="I25" s="118"/>
      <c r="J25" s="118"/>
      <c r="K25" s="119"/>
      <c r="L25" s="113"/>
      <c r="M25" s="112"/>
    </row>
    <row r="26" spans="1:13" x14ac:dyDescent="0.25">
      <c r="A26" s="1"/>
      <c r="B26" s="113"/>
      <c r="C26" s="112"/>
      <c r="D26" s="113"/>
      <c r="E26" s="112"/>
      <c r="F26" s="117"/>
      <c r="G26" s="118"/>
      <c r="H26" s="118"/>
      <c r="I26" s="118"/>
      <c r="J26" s="118"/>
      <c r="K26" s="119"/>
      <c r="L26" s="113"/>
      <c r="M26" s="112"/>
    </row>
    <row r="27" spans="1:13" ht="174" customHeight="1" x14ac:dyDescent="0.25">
      <c r="A27" s="1"/>
      <c r="B27" s="87"/>
      <c r="C27" s="89"/>
      <c r="D27" s="87"/>
      <c r="E27" s="89"/>
      <c r="F27" s="94"/>
      <c r="G27" s="95"/>
      <c r="H27" s="95"/>
      <c r="I27" s="95"/>
      <c r="J27" s="95"/>
      <c r="K27" s="96"/>
      <c r="L27" s="87"/>
      <c r="M27" s="89"/>
    </row>
    <row r="28" spans="1:13" x14ac:dyDescent="0.25">
      <c r="A28" s="1"/>
      <c r="B28" s="91" t="s">
        <v>528</v>
      </c>
      <c r="C28" s="85"/>
      <c r="D28" s="105" t="s">
        <v>529</v>
      </c>
      <c r="E28" s="86"/>
      <c r="F28" s="84" t="s">
        <v>530</v>
      </c>
      <c r="G28" s="85"/>
      <c r="H28" s="85"/>
      <c r="I28" s="85"/>
      <c r="J28" s="85"/>
      <c r="K28" s="86"/>
      <c r="L28" s="84"/>
      <c r="M28" s="86"/>
    </row>
    <row r="29" spans="1:13" x14ac:dyDescent="0.25">
      <c r="A29" s="1"/>
      <c r="B29" s="113"/>
      <c r="C29" s="81"/>
      <c r="D29" s="113"/>
      <c r="E29" s="112"/>
      <c r="F29" s="113"/>
      <c r="G29" s="81"/>
      <c r="H29" s="81"/>
      <c r="I29" s="81"/>
      <c r="J29" s="81"/>
      <c r="K29" s="112"/>
      <c r="L29" s="113"/>
      <c r="M29" s="112"/>
    </row>
    <row r="30" spans="1:13" ht="28.5" customHeight="1" x14ac:dyDescent="0.25">
      <c r="A30" s="1"/>
      <c r="B30" s="113"/>
      <c r="C30" s="81"/>
      <c r="D30" s="113"/>
      <c r="E30" s="112"/>
      <c r="F30" s="113"/>
      <c r="G30" s="81"/>
      <c r="H30" s="81"/>
      <c r="I30" s="81"/>
      <c r="J30" s="81"/>
      <c r="K30" s="112"/>
      <c r="L30" s="113"/>
      <c r="M30" s="112"/>
    </row>
    <row r="31" spans="1:13" ht="253.5" customHeight="1" x14ac:dyDescent="0.25">
      <c r="A31" s="1"/>
      <c r="B31" s="113"/>
      <c r="C31" s="81"/>
      <c r="D31" s="87"/>
      <c r="E31" s="89"/>
      <c r="F31" s="87"/>
      <c r="G31" s="88"/>
      <c r="H31" s="88"/>
      <c r="I31" s="88"/>
      <c r="J31" s="88"/>
      <c r="K31" s="89"/>
      <c r="L31" s="87"/>
      <c r="M31" s="89"/>
    </row>
    <row r="32" spans="1:13" ht="15" customHeight="1" x14ac:dyDescent="0.25">
      <c r="A32" s="1"/>
      <c r="B32" s="145" t="s">
        <v>531</v>
      </c>
      <c r="C32" s="110"/>
      <c r="D32" s="110"/>
      <c r="E32" s="110"/>
      <c r="F32" s="110"/>
      <c r="G32" s="110"/>
      <c r="H32" s="110"/>
      <c r="I32" s="110"/>
      <c r="J32" s="110"/>
      <c r="K32" s="110"/>
      <c r="L32" s="110"/>
      <c r="M32" s="108"/>
    </row>
    <row r="33" spans="1:13" ht="15" customHeight="1" x14ac:dyDescent="0.25">
      <c r="A33" s="1"/>
      <c r="B33" s="111" t="s">
        <v>532</v>
      </c>
      <c r="C33" s="112"/>
      <c r="D33" s="128" t="s">
        <v>533</v>
      </c>
      <c r="E33" s="112"/>
      <c r="F33" s="114" t="s">
        <v>534</v>
      </c>
      <c r="G33" s="115"/>
      <c r="H33" s="115"/>
      <c r="I33" s="115"/>
      <c r="J33" s="115"/>
      <c r="K33" s="116"/>
      <c r="L33" s="111"/>
      <c r="M33" s="112"/>
    </row>
    <row r="34" spans="1:13" x14ac:dyDescent="0.25">
      <c r="A34" s="1"/>
      <c r="B34" s="113"/>
      <c r="C34" s="112"/>
      <c r="D34" s="113"/>
      <c r="E34" s="112"/>
      <c r="F34" s="117"/>
      <c r="G34" s="118"/>
      <c r="H34" s="118"/>
      <c r="I34" s="118"/>
      <c r="J34" s="118"/>
      <c r="K34" s="119"/>
      <c r="L34" s="113"/>
      <c r="M34" s="112"/>
    </row>
    <row r="35" spans="1:13" x14ac:dyDescent="0.25">
      <c r="A35" s="1"/>
      <c r="B35" s="113"/>
      <c r="C35" s="112"/>
      <c r="D35" s="113"/>
      <c r="E35" s="112"/>
      <c r="F35" s="117"/>
      <c r="G35" s="118"/>
      <c r="H35" s="118"/>
      <c r="I35" s="118"/>
      <c r="J35" s="118"/>
      <c r="K35" s="119"/>
      <c r="L35" s="113"/>
      <c r="M35" s="112"/>
    </row>
    <row r="36" spans="1:13" ht="165.75" customHeight="1" x14ac:dyDescent="0.25">
      <c r="A36" s="1"/>
      <c r="B36" s="87"/>
      <c r="C36" s="89"/>
      <c r="D36" s="87"/>
      <c r="E36" s="89"/>
      <c r="F36" s="94"/>
      <c r="G36" s="95"/>
      <c r="H36" s="95"/>
      <c r="I36" s="95"/>
      <c r="J36" s="95"/>
      <c r="K36" s="96"/>
      <c r="L36" s="87"/>
      <c r="M36" s="89"/>
    </row>
    <row r="37" spans="1:13" x14ac:dyDescent="0.25">
      <c r="A37" s="1"/>
      <c r="B37" s="84" t="s">
        <v>535</v>
      </c>
      <c r="C37" s="86"/>
      <c r="D37" s="105" t="s">
        <v>536</v>
      </c>
      <c r="E37" s="86"/>
      <c r="F37" s="84" t="s">
        <v>537</v>
      </c>
      <c r="G37" s="85"/>
      <c r="H37" s="85"/>
      <c r="I37" s="85"/>
      <c r="J37" s="85"/>
      <c r="K37" s="86"/>
      <c r="L37" s="84"/>
      <c r="M37" s="86"/>
    </row>
    <row r="38" spans="1:13" x14ac:dyDescent="0.25">
      <c r="A38" s="1"/>
      <c r="B38" s="113"/>
      <c r="C38" s="112"/>
      <c r="D38" s="113"/>
      <c r="E38" s="112"/>
      <c r="F38" s="113"/>
      <c r="G38" s="81"/>
      <c r="H38" s="81"/>
      <c r="I38" s="81"/>
      <c r="J38" s="81"/>
      <c r="K38" s="112"/>
      <c r="L38" s="113"/>
      <c r="M38" s="112"/>
    </row>
    <row r="39" spans="1:13" x14ac:dyDescent="0.25">
      <c r="A39" s="1"/>
      <c r="B39" s="113"/>
      <c r="C39" s="112"/>
      <c r="D39" s="113"/>
      <c r="E39" s="112"/>
      <c r="F39" s="113"/>
      <c r="G39" s="81"/>
      <c r="H39" s="81"/>
      <c r="I39" s="81"/>
      <c r="J39" s="81"/>
      <c r="K39" s="112"/>
      <c r="L39" s="113"/>
      <c r="M39" s="112"/>
    </row>
    <row r="40" spans="1:13" ht="381" customHeight="1" x14ac:dyDescent="0.25">
      <c r="A40" s="1"/>
      <c r="B40" s="87"/>
      <c r="C40" s="89"/>
      <c r="D40" s="87"/>
      <c r="E40" s="89"/>
      <c r="F40" s="87"/>
      <c r="G40" s="88"/>
      <c r="H40" s="88"/>
      <c r="I40" s="88"/>
      <c r="J40" s="88"/>
      <c r="K40" s="89"/>
      <c r="L40" s="87"/>
      <c r="M40" s="89"/>
    </row>
    <row r="41" spans="1:13" x14ac:dyDescent="0.25">
      <c r="A41" s="1"/>
      <c r="B41" s="145" t="s">
        <v>538</v>
      </c>
      <c r="C41" s="110"/>
      <c r="D41" s="110"/>
      <c r="E41" s="110"/>
      <c r="F41" s="110"/>
      <c r="G41" s="110"/>
      <c r="H41" s="110"/>
      <c r="I41" s="110"/>
      <c r="J41" s="110"/>
      <c r="K41" s="110"/>
      <c r="L41" s="110"/>
      <c r="M41" s="108"/>
    </row>
    <row r="42" spans="1:13" x14ac:dyDescent="0.25">
      <c r="A42" s="1"/>
      <c r="B42" s="111" t="s">
        <v>539</v>
      </c>
      <c r="C42" s="112"/>
      <c r="D42" s="128" t="s">
        <v>540</v>
      </c>
      <c r="E42" s="112"/>
      <c r="F42" s="111" t="s">
        <v>541</v>
      </c>
      <c r="G42" s="81"/>
      <c r="H42" s="81"/>
      <c r="I42" s="81"/>
      <c r="J42" s="81"/>
      <c r="K42" s="112"/>
      <c r="L42" s="111"/>
      <c r="M42" s="112"/>
    </row>
    <row r="43" spans="1:13" x14ac:dyDescent="0.25">
      <c r="A43" s="1"/>
      <c r="B43" s="113"/>
      <c r="C43" s="112"/>
      <c r="D43" s="113"/>
      <c r="E43" s="112"/>
      <c r="F43" s="113"/>
      <c r="G43" s="81"/>
      <c r="H43" s="81"/>
      <c r="I43" s="81"/>
      <c r="J43" s="81"/>
      <c r="K43" s="112"/>
      <c r="L43" s="113"/>
      <c r="M43" s="112"/>
    </row>
    <row r="44" spans="1:13" x14ac:dyDescent="0.25">
      <c r="A44" s="1"/>
      <c r="B44" s="113"/>
      <c r="C44" s="112"/>
      <c r="D44" s="113"/>
      <c r="E44" s="112"/>
      <c r="F44" s="113"/>
      <c r="G44" s="81"/>
      <c r="H44" s="81"/>
      <c r="I44" s="81"/>
      <c r="J44" s="81"/>
      <c r="K44" s="112"/>
      <c r="L44" s="113"/>
      <c r="M44" s="112"/>
    </row>
    <row r="45" spans="1:13" ht="92.25" customHeight="1" x14ac:dyDescent="0.25">
      <c r="A45" s="1"/>
      <c r="B45" s="87"/>
      <c r="C45" s="89"/>
      <c r="D45" s="87"/>
      <c r="E45" s="89"/>
      <c r="F45" s="87"/>
      <c r="G45" s="88"/>
      <c r="H45" s="88"/>
      <c r="I45" s="88"/>
      <c r="J45" s="88"/>
      <c r="K45" s="89"/>
      <c r="L45" s="87"/>
      <c r="M45" s="89"/>
    </row>
    <row r="46" spans="1:13" x14ac:dyDescent="0.25">
      <c r="A46" s="1"/>
      <c r="B46" s="91" t="s">
        <v>542</v>
      </c>
      <c r="C46" s="93"/>
      <c r="D46" s="146" t="s">
        <v>543</v>
      </c>
      <c r="E46" s="147"/>
      <c r="F46" s="236" t="s">
        <v>544</v>
      </c>
      <c r="G46" s="237"/>
      <c r="H46" s="237"/>
      <c r="I46" s="237"/>
      <c r="J46" s="237"/>
      <c r="K46" s="238"/>
      <c r="L46" s="91"/>
      <c r="M46" s="93"/>
    </row>
    <row r="47" spans="1:13" x14ac:dyDescent="0.25">
      <c r="A47" s="1"/>
      <c r="B47" s="117"/>
      <c r="C47" s="119"/>
      <c r="D47" s="148"/>
      <c r="E47" s="149"/>
      <c r="F47" s="239"/>
      <c r="G47" s="240"/>
      <c r="H47" s="240"/>
      <c r="I47" s="240"/>
      <c r="J47" s="240"/>
      <c r="K47" s="241"/>
      <c r="L47" s="117"/>
      <c r="M47" s="119"/>
    </row>
    <row r="48" spans="1:13" x14ac:dyDescent="0.25">
      <c r="A48" s="1"/>
      <c r="B48" s="117"/>
      <c r="C48" s="119"/>
      <c r="D48" s="148"/>
      <c r="E48" s="149"/>
      <c r="F48" s="239"/>
      <c r="G48" s="240"/>
      <c r="H48" s="240"/>
      <c r="I48" s="240"/>
      <c r="J48" s="240"/>
      <c r="K48" s="241"/>
      <c r="L48" s="117"/>
      <c r="M48" s="119"/>
    </row>
    <row r="49" spans="1:13" ht="409.5" customHeight="1" x14ac:dyDescent="0.25">
      <c r="A49" s="1"/>
      <c r="B49" s="117"/>
      <c r="C49" s="119"/>
      <c r="D49" s="148"/>
      <c r="E49" s="149"/>
      <c r="F49" s="239"/>
      <c r="G49" s="240"/>
      <c r="H49" s="240"/>
      <c r="I49" s="240"/>
      <c r="J49" s="240"/>
      <c r="K49" s="241"/>
      <c r="L49" s="117"/>
      <c r="M49" s="119"/>
    </row>
    <row r="50" spans="1:13" ht="409.5" customHeight="1" x14ac:dyDescent="0.25">
      <c r="A50" s="1"/>
      <c r="B50" s="94"/>
      <c r="C50" s="96"/>
      <c r="D50" s="150"/>
      <c r="E50" s="151"/>
      <c r="F50" s="242"/>
      <c r="G50" s="243"/>
      <c r="H50" s="243"/>
      <c r="I50" s="243"/>
      <c r="J50" s="243"/>
      <c r="K50" s="244"/>
      <c r="L50" s="94"/>
      <c r="M50" s="96"/>
    </row>
    <row r="51" spans="1:13" x14ac:dyDescent="0.25">
      <c r="A51" s="1"/>
      <c r="B51" s="84" t="s">
        <v>545</v>
      </c>
      <c r="C51" s="86"/>
      <c r="D51" s="105" t="s">
        <v>546</v>
      </c>
      <c r="E51" s="86"/>
      <c r="F51" s="84" t="s">
        <v>547</v>
      </c>
      <c r="G51" s="85"/>
      <c r="H51" s="85"/>
      <c r="I51" s="85"/>
      <c r="J51" s="85"/>
      <c r="K51" s="86"/>
      <c r="L51" s="84"/>
      <c r="M51" s="86"/>
    </row>
    <row r="52" spans="1:13" x14ac:dyDescent="0.25">
      <c r="A52" s="1"/>
      <c r="B52" s="113"/>
      <c r="C52" s="112"/>
      <c r="D52" s="113"/>
      <c r="E52" s="112"/>
      <c r="F52" s="113"/>
      <c r="G52" s="81"/>
      <c r="H52" s="81"/>
      <c r="I52" s="81"/>
      <c r="J52" s="81"/>
      <c r="K52" s="112"/>
      <c r="L52" s="113"/>
      <c r="M52" s="112"/>
    </row>
    <row r="53" spans="1:13" x14ac:dyDescent="0.25">
      <c r="A53" s="1"/>
      <c r="B53" s="113"/>
      <c r="C53" s="112"/>
      <c r="D53" s="113"/>
      <c r="E53" s="112"/>
      <c r="F53" s="113"/>
      <c r="G53" s="81"/>
      <c r="H53" s="81"/>
      <c r="I53" s="81"/>
      <c r="J53" s="81"/>
      <c r="K53" s="112"/>
      <c r="L53" s="113"/>
      <c r="M53" s="112"/>
    </row>
    <row r="54" spans="1:13" ht="154.5" customHeight="1" x14ac:dyDescent="0.25">
      <c r="A54" s="1"/>
      <c r="B54" s="87"/>
      <c r="C54" s="89"/>
      <c r="D54" s="87"/>
      <c r="E54" s="89"/>
      <c r="F54" s="87"/>
      <c r="G54" s="88"/>
      <c r="H54" s="88"/>
      <c r="I54" s="88"/>
      <c r="J54" s="88"/>
      <c r="K54" s="89"/>
      <c r="L54" s="87"/>
      <c r="M54" s="89"/>
    </row>
    <row r="55" spans="1:13" x14ac:dyDescent="0.25">
      <c r="A55" s="1"/>
      <c r="B55" s="145" t="s">
        <v>548</v>
      </c>
      <c r="C55" s="110"/>
      <c r="D55" s="110"/>
      <c r="E55" s="110"/>
      <c r="F55" s="110"/>
      <c r="G55" s="110"/>
      <c r="H55" s="110"/>
      <c r="I55" s="110"/>
      <c r="J55" s="110"/>
      <c r="K55" s="110"/>
      <c r="L55" s="110"/>
      <c r="M55" s="108"/>
    </row>
    <row r="56" spans="1:13" x14ac:dyDescent="0.25">
      <c r="A56" s="1"/>
      <c r="B56" s="111" t="s">
        <v>549</v>
      </c>
      <c r="C56" s="112"/>
      <c r="D56" s="128" t="s">
        <v>550</v>
      </c>
      <c r="E56" s="112"/>
      <c r="F56" s="111" t="s">
        <v>551</v>
      </c>
      <c r="G56" s="81"/>
      <c r="H56" s="81"/>
      <c r="I56" s="81"/>
      <c r="J56" s="81"/>
      <c r="K56" s="112"/>
      <c r="L56" s="111"/>
      <c r="M56" s="112"/>
    </row>
    <row r="57" spans="1:13" x14ac:dyDescent="0.25">
      <c r="A57" s="1"/>
      <c r="B57" s="113"/>
      <c r="C57" s="112"/>
      <c r="D57" s="113"/>
      <c r="E57" s="112"/>
      <c r="F57" s="113"/>
      <c r="G57" s="81"/>
      <c r="H57" s="81"/>
      <c r="I57" s="81"/>
      <c r="J57" s="81"/>
      <c r="K57" s="112"/>
      <c r="L57" s="113"/>
      <c r="M57" s="112"/>
    </row>
    <row r="58" spans="1:13" x14ac:dyDescent="0.25">
      <c r="A58" s="1"/>
      <c r="B58" s="113"/>
      <c r="C58" s="112"/>
      <c r="D58" s="113"/>
      <c r="E58" s="112"/>
      <c r="F58" s="113"/>
      <c r="G58" s="81"/>
      <c r="H58" s="81"/>
      <c r="I58" s="81"/>
      <c r="J58" s="81"/>
      <c r="K58" s="112"/>
      <c r="L58" s="113"/>
      <c r="M58" s="112"/>
    </row>
    <row r="59" spans="1:13" ht="62.25" customHeight="1" x14ac:dyDescent="0.25">
      <c r="A59" s="1"/>
      <c r="B59" s="87"/>
      <c r="C59" s="89"/>
      <c r="D59" s="87"/>
      <c r="E59" s="89"/>
      <c r="F59" s="87"/>
      <c r="G59" s="88"/>
      <c r="H59" s="88"/>
      <c r="I59" s="88"/>
      <c r="J59" s="88"/>
      <c r="K59" s="89"/>
      <c r="L59" s="87"/>
      <c r="M59" s="89"/>
    </row>
    <row r="60" spans="1:13" x14ac:dyDescent="0.25">
      <c r="A60" s="1"/>
      <c r="B60" s="84" t="s">
        <v>552</v>
      </c>
      <c r="C60" s="86"/>
      <c r="D60" s="105" t="s">
        <v>553</v>
      </c>
      <c r="E60" s="86"/>
      <c r="F60" s="84" t="s">
        <v>554</v>
      </c>
      <c r="G60" s="85"/>
      <c r="H60" s="85"/>
      <c r="I60" s="85"/>
      <c r="J60" s="85"/>
      <c r="K60" s="86"/>
      <c r="L60" s="84"/>
      <c r="M60" s="86"/>
    </row>
    <row r="61" spans="1:13" x14ac:dyDescent="0.25">
      <c r="A61" s="1"/>
      <c r="B61" s="113"/>
      <c r="C61" s="112"/>
      <c r="D61" s="113"/>
      <c r="E61" s="112"/>
      <c r="F61" s="113"/>
      <c r="G61" s="81"/>
      <c r="H61" s="81"/>
      <c r="I61" s="81"/>
      <c r="J61" s="81"/>
      <c r="K61" s="112"/>
      <c r="L61" s="113"/>
      <c r="M61" s="112"/>
    </row>
    <row r="62" spans="1:13" x14ac:dyDescent="0.25">
      <c r="A62" s="1"/>
      <c r="B62" s="113"/>
      <c r="C62" s="112"/>
      <c r="D62" s="113"/>
      <c r="E62" s="112"/>
      <c r="F62" s="113"/>
      <c r="G62" s="81"/>
      <c r="H62" s="81"/>
      <c r="I62" s="81"/>
      <c r="J62" s="81"/>
      <c r="K62" s="112"/>
      <c r="L62" s="113"/>
      <c r="M62" s="112"/>
    </row>
    <row r="63" spans="1:13" s="76" customFormat="1" ht="123" customHeight="1" x14ac:dyDescent="0.25">
      <c r="A63" s="77"/>
      <c r="B63" s="87"/>
      <c r="C63" s="89"/>
      <c r="D63" s="87"/>
      <c r="E63" s="89"/>
      <c r="F63" s="87"/>
      <c r="G63" s="88"/>
      <c r="H63" s="88"/>
      <c r="I63" s="88"/>
      <c r="J63" s="88"/>
      <c r="K63" s="89"/>
      <c r="L63" s="87"/>
      <c r="M63" s="89"/>
    </row>
    <row r="64" spans="1:13" x14ac:dyDescent="0.25">
      <c r="A64" s="1"/>
      <c r="B64" s="10"/>
      <c r="C64" s="10"/>
      <c r="D64" s="6"/>
      <c r="E64" s="6"/>
      <c r="F64" s="6"/>
      <c r="G64" s="6"/>
      <c r="H64" s="6"/>
      <c r="I64" s="6"/>
      <c r="J64" s="6"/>
      <c r="K64" s="6"/>
      <c r="L64" s="6"/>
      <c r="M64" s="6"/>
    </row>
    <row r="65" spans="1:13" x14ac:dyDescent="0.25">
      <c r="A65" s="1"/>
      <c r="B65" s="155" t="s">
        <v>555</v>
      </c>
      <c r="C65" s="81"/>
      <c r="D65" s="81"/>
      <c r="E65" s="81"/>
      <c r="F65" s="81"/>
      <c r="G65" s="81"/>
      <c r="H65" s="81"/>
      <c r="I65" s="81"/>
      <c r="J65" s="81"/>
      <c r="K65" s="81"/>
      <c r="L65" s="81"/>
      <c r="M65" s="81"/>
    </row>
    <row r="66" spans="1:13" x14ac:dyDescent="0.25">
      <c r="A66" s="1"/>
      <c r="B66" s="81"/>
      <c r="C66" s="81"/>
      <c r="D66" s="81"/>
      <c r="E66" s="81"/>
      <c r="F66" s="81"/>
      <c r="G66" s="81"/>
      <c r="H66" s="81"/>
      <c r="I66" s="81"/>
      <c r="J66" s="81"/>
      <c r="K66" s="81"/>
      <c r="L66" s="81"/>
      <c r="M66" s="81"/>
    </row>
    <row r="67" spans="1:13" x14ac:dyDescent="0.25">
      <c r="A67" s="1"/>
      <c r="B67" s="153" t="s">
        <v>556</v>
      </c>
      <c r="C67" s="81"/>
      <c r="D67" s="81"/>
      <c r="E67" s="81"/>
      <c r="F67" s="81"/>
      <c r="G67" s="81"/>
      <c r="H67" s="81"/>
      <c r="I67" s="81"/>
      <c r="J67" s="81"/>
      <c r="K67" s="81"/>
      <c r="L67" s="81"/>
      <c r="M67" s="81"/>
    </row>
    <row r="68" spans="1:13" x14ac:dyDescent="0.25">
      <c r="A68" s="1"/>
      <c r="B68" s="7"/>
      <c r="C68" s="10"/>
      <c r="D68" s="120" t="s">
        <v>557</v>
      </c>
      <c r="E68" s="121"/>
      <c r="F68" s="120" t="s">
        <v>558</v>
      </c>
      <c r="G68" s="121"/>
      <c r="H68" s="152" t="s">
        <v>156</v>
      </c>
      <c r="I68" s="86"/>
      <c r="J68" s="120" t="s">
        <v>559</v>
      </c>
      <c r="K68" s="121"/>
      <c r="L68" s="120" t="s">
        <v>72</v>
      </c>
      <c r="M68" s="121"/>
    </row>
    <row r="69" spans="1:13" ht="15.6" customHeight="1" x14ac:dyDescent="0.25">
      <c r="A69" s="1"/>
      <c r="B69" s="7"/>
      <c r="C69" s="10"/>
      <c r="D69" s="122"/>
      <c r="E69" s="123"/>
      <c r="F69" s="122"/>
      <c r="G69" s="123"/>
      <c r="H69" s="81"/>
      <c r="I69" s="112"/>
      <c r="J69" s="122"/>
      <c r="K69" s="123"/>
      <c r="L69" s="122"/>
      <c r="M69" s="123"/>
    </row>
    <row r="70" spans="1:13" x14ac:dyDescent="0.25">
      <c r="A70" s="1"/>
      <c r="B70" s="7"/>
      <c r="C70" s="10"/>
      <c r="D70" s="124"/>
      <c r="E70" s="125"/>
      <c r="F70" s="124"/>
      <c r="G70" s="125"/>
      <c r="H70" s="88"/>
      <c r="I70" s="89"/>
      <c r="J70" s="124"/>
      <c r="K70" s="125"/>
      <c r="L70" s="124"/>
      <c r="M70" s="125"/>
    </row>
    <row r="71" spans="1:13" ht="15.6" customHeight="1" x14ac:dyDescent="0.25">
      <c r="A71" s="1"/>
      <c r="B71" s="129" t="s">
        <v>560</v>
      </c>
      <c r="C71" s="86"/>
      <c r="D71" s="136" t="s">
        <v>149</v>
      </c>
      <c r="E71" s="112"/>
      <c r="F71" s="136" t="s">
        <v>149</v>
      </c>
      <c r="G71" s="112"/>
      <c r="H71" s="136" t="s">
        <v>149</v>
      </c>
      <c r="I71" s="112"/>
      <c r="J71" s="135" t="s">
        <v>149</v>
      </c>
      <c r="K71" s="112"/>
      <c r="L71" s="137" t="s">
        <v>149</v>
      </c>
      <c r="M71" s="138"/>
    </row>
    <row r="72" spans="1:13" x14ac:dyDescent="0.25">
      <c r="A72" s="1"/>
      <c r="B72" s="113"/>
      <c r="C72" s="112"/>
      <c r="D72" s="113"/>
      <c r="E72" s="112"/>
      <c r="F72" s="113"/>
      <c r="G72" s="112"/>
      <c r="H72" s="113"/>
      <c r="I72" s="112"/>
      <c r="J72" s="113"/>
      <c r="K72" s="112"/>
      <c r="L72" s="113"/>
      <c r="M72" s="112"/>
    </row>
    <row r="73" spans="1:13" ht="15.6" customHeight="1" x14ac:dyDescent="0.25">
      <c r="A73" s="1"/>
      <c r="B73" s="87"/>
      <c r="C73" s="89"/>
      <c r="D73" s="87"/>
      <c r="E73" s="89"/>
      <c r="F73" s="87"/>
      <c r="G73" s="89"/>
      <c r="H73" s="87"/>
      <c r="I73" s="89"/>
      <c r="J73" s="87"/>
      <c r="K73" s="89"/>
      <c r="L73" s="87"/>
      <c r="M73" s="89"/>
    </row>
    <row r="74" spans="1:13" ht="15.6" customHeight="1" x14ac:dyDescent="0.25">
      <c r="A74" s="1"/>
      <c r="B74" s="129" t="s">
        <v>561</v>
      </c>
      <c r="C74" s="86"/>
      <c r="D74" s="84" t="s">
        <v>562</v>
      </c>
      <c r="E74" s="130"/>
      <c r="F74" s="84" t="s">
        <v>563</v>
      </c>
      <c r="G74" s="130"/>
      <c r="H74" s="84" t="s">
        <v>496</v>
      </c>
      <c r="I74" s="130"/>
      <c r="J74" s="84" t="s">
        <v>498</v>
      </c>
      <c r="K74" s="130"/>
      <c r="L74" s="84" t="s">
        <v>499</v>
      </c>
      <c r="M74" s="130"/>
    </row>
    <row r="75" spans="1:13" ht="15.6" customHeight="1" x14ac:dyDescent="0.25">
      <c r="A75" s="1"/>
      <c r="B75" s="113"/>
      <c r="C75" s="112"/>
      <c r="D75" s="131"/>
      <c r="E75" s="132"/>
      <c r="F75" s="131"/>
      <c r="G75" s="132"/>
      <c r="H75" s="131"/>
      <c r="I75" s="132"/>
      <c r="J75" s="131"/>
      <c r="K75" s="132"/>
      <c r="L75" s="131"/>
      <c r="M75" s="132"/>
    </row>
    <row r="76" spans="1:13" ht="15.6" customHeight="1" x14ac:dyDescent="0.25">
      <c r="A76" s="1"/>
      <c r="B76" s="113"/>
      <c r="C76" s="112"/>
      <c r="D76" s="131"/>
      <c r="E76" s="132"/>
      <c r="F76" s="131"/>
      <c r="G76" s="132"/>
      <c r="H76" s="131"/>
      <c r="I76" s="132"/>
      <c r="J76" s="131"/>
      <c r="K76" s="132"/>
      <c r="L76" s="131"/>
      <c r="M76" s="132"/>
    </row>
    <row r="77" spans="1:13" ht="15.6" customHeight="1" x14ac:dyDescent="0.25">
      <c r="A77" s="1"/>
      <c r="B77" s="113"/>
      <c r="C77" s="112"/>
      <c r="D77" s="131"/>
      <c r="E77" s="132"/>
      <c r="F77" s="131"/>
      <c r="G77" s="132"/>
      <c r="H77" s="131"/>
      <c r="I77" s="132"/>
      <c r="J77" s="131"/>
      <c r="K77" s="132"/>
      <c r="L77" s="131"/>
      <c r="M77" s="132"/>
    </row>
    <row r="78" spans="1:13" ht="15.95" customHeight="1" x14ac:dyDescent="0.25">
      <c r="A78" s="1"/>
      <c r="B78" s="113"/>
      <c r="C78" s="112"/>
      <c r="D78" s="131"/>
      <c r="E78" s="132"/>
      <c r="F78" s="131"/>
      <c r="G78" s="132"/>
      <c r="H78" s="131"/>
      <c r="I78" s="132"/>
      <c r="J78" s="131"/>
      <c r="K78" s="132"/>
      <c r="L78" s="131"/>
      <c r="M78" s="132"/>
    </row>
    <row r="79" spans="1:13" ht="15.95" customHeight="1" x14ac:dyDescent="0.25">
      <c r="A79" s="1"/>
      <c r="B79" s="113"/>
      <c r="C79" s="112"/>
      <c r="D79" s="131"/>
      <c r="E79" s="132"/>
      <c r="F79" s="131"/>
      <c r="G79" s="132"/>
      <c r="H79" s="131"/>
      <c r="I79" s="132"/>
      <c r="J79" s="131"/>
      <c r="K79" s="132"/>
      <c r="L79" s="131"/>
      <c r="M79" s="132"/>
    </row>
    <row r="80" spans="1:13" ht="15.95" customHeight="1" x14ac:dyDescent="0.25">
      <c r="A80" s="1"/>
      <c r="B80" s="113"/>
      <c r="C80" s="112"/>
      <c r="D80" s="131"/>
      <c r="E80" s="132"/>
      <c r="F80" s="131"/>
      <c r="G80" s="132"/>
      <c r="H80" s="131"/>
      <c r="I80" s="132"/>
      <c r="J80" s="131"/>
      <c r="K80" s="132"/>
      <c r="L80" s="131"/>
      <c r="M80" s="132"/>
    </row>
    <row r="81" spans="1:13" ht="15.95" customHeight="1" x14ac:dyDescent="0.25">
      <c r="A81" s="1"/>
      <c r="B81" s="113"/>
      <c r="C81" s="112"/>
      <c r="D81" s="131"/>
      <c r="E81" s="132"/>
      <c r="F81" s="131"/>
      <c r="G81" s="132"/>
      <c r="H81" s="131"/>
      <c r="I81" s="132"/>
      <c r="J81" s="131"/>
      <c r="K81" s="132"/>
      <c r="L81" s="131"/>
      <c r="M81" s="132"/>
    </row>
    <row r="82" spans="1:13" ht="15.95" customHeight="1" x14ac:dyDescent="0.25">
      <c r="A82" s="1"/>
      <c r="B82" s="113"/>
      <c r="C82" s="112"/>
      <c r="D82" s="131"/>
      <c r="E82" s="132"/>
      <c r="F82" s="131"/>
      <c r="G82" s="132"/>
      <c r="H82" s="131"/>
      <c r="I82" s="132"/>
      <c r="J82" s="131"/>
      <c r="K82" s="132"/>
      <c r="L82" s="131"/>
      <c r="M82" s="132"/>
    </row>
    <row r="83" spans="1:13" ht="28.5" customHeight="1" x14ac:dyDescent="0.25">
      <c r="A83" s="1"/>
      <c r="B83" s="113"/>
      <c r="C83" s="112"/>
      <c r="D83" s="131"/>
      <c r="E83" s="132"/>
      <c r="F83" s="131"/>
      <c r="G83" s="132"/>
      <c r="H83" s="131"/>
      <c r="I83" s="132"/>
      <c r="J83" s="131"/>
      <c r="K83" s="132"/>
      <c r="L83" s="131"/>
      <c r="M83" s="132"/>
    </row>
    <row r="84" spans="1:13" ht="15.75" customHeight="1" x14ac:dyDescent="0.25">
      <c r="A84" s="1"/>
      <c r="B84" s="113"/>
      <c r="C84" s="112"/>
      <c r="D84" s="131"/>
      <c r="E84" s="132"/>
      <c r="F84" s="131"/>
      <c r="G84" s="132"/>
      <c r="H84" s="131"/>
      <c r="I84" s="132"/>
      <c r="J84" s="131"/>
      <c r="K84" s="132"/>
      <c r="L84" s="131"/>
      <c r="M84" s="132"/>
    </row>
    <row r="85" spans="1:13" ht="15.95" customHeight="1" x14ac:dyDescent="0.25">
      <c r="A85" s="1"/>
      <c r="B85" s="113"/>
      <c r="C85" s="112"/>
      <c r="D85" s="131"/>
      <c r="E85" s="132"/>
      <c r="F85" s="131"/>
      <c r="G85" s="132"/>
      <c r="H85" s="131"/>
      <c r="I85" s="132"/>
      <c r="J85" s="131"/>
      <c r="K85" s="132"/>
      <c r="L85" s="131"/>
      <c r="M85" s="132"/>
    </row>
    <row r="86" spans="1:13" ht="15.95" customHeight="1" x14ac:dyDescent="0.25">
      <c r="A86" s="1"/>
      <c r="B86" s="113"/>
      <c r="C86" s="112"/>
      <c r="D86" s="131"/>
      <c r="E86" s="132"/>
      <c r="F86" s="131"/>
      <c r="G86" s="132"/>
      <c r="H86" s="131"/>
      <c r="I86" s="132"/>
      <c r="J86" s="131"/>
      <c r="K86" s="132"/>
      <c r="L86" s="131"/>
      <c r="M86" s="132"/>
    </row>
    <row r="87" spans="1:13" ht="15.95" customHeight="1" x14ac:dyDescent="0.25">
      <c r="A87" s="1"/>
      <c r="B87" s="113"/>
      <c r="C87" s="112"/>
      <c r="D87" s="131"/>
      <c r="E87" s="132"/>
      <c r="F87" s="131"/>
      <c r="G87" s="132"/>
      <c r="H87" s="131"/>
      <c r="I87" s="132"/>
      <c r="J87" s="131"/>
      <c r="K87" s="132"/>
      <c r="L87" s="131"/>
      <c r="M87" s="132"/>
    </row>
    <row r="88" spans="1:13" ht="15.95" customHeight="1" x14ac:dyDescent="0.25">
      <c r="A88" s="1"/>
      <c r="B88" s="113"/>
      <c r="C88" s="112"/>
      <c r="D88" s="131"/>
      <c r="E88" s="132"/>
      <c r="F88" s="131"/>
      <c r="G88" s="132"/>
      <c r="H88" s="131"/>
      <c r="I88" s="132"/>
      <c r="J88" s="131"/>
      <c r="K88" s="132"/>
      <c r="L88" s="131"/>
      <c r="M88" s="132"/>
    </row>
    <row r="89" spans="1:13" ht="24.75" customHeight="1" x14ac:dyDescent="0.25">
      <c r="A89" s="1"/>
      <c r="B89" s="113"/>
      <c r="C89" s="112"/>
      <c r="D89" s="131"/>
      <c r="E89" s="132"/>
      <c r="F89" s="131"/>
      <c r="G89" s="132"/>
      <c r="H89" s="131"/>
      <c r="I89" s="132"/>
      <c r="J89" s="131"/>
      <c r="K89" s="132"/>
      <c r="L89" s="131"/>
      <c r="M89" s="132"/>
    </row>
    <row r="90" spans="1:13" ht="20.25" customHeight="1" x14ac:dyDescent="0.25">
      <c r="A90" s="1"/>
      <c r="B90" s="87"/>
      <c r="C90" s="89"/>
      <c r="D90" s="133"/>
      <c r="E90" s="134"/>
      <c r="F90" s="133"/>
      <c r="G90" s="134"/>
      <c r="H90" s="133"/>
      <c r="I90" s="134"/>
      <c r="J90" s="133"/>
      <c r="K90" s="134"/>
      <c r="L90" s="133"/>
      <c r="M90" s="134"/>
    </row>
    <row r="91" spans="1:13" ht="15.95" customHeight="1" x14ac:dyDescent="0.25">
      <c r="A91" s="1"/>
      <c r="B91" s="154" t="s">
        <v>564</v>
      </c>
      <c r="C91" s="81"/>
      <c r="D91" s="81"/>
      <c r="E91" s="81"/>
      <c r="F91" s="81"/>
      <c r="G91" s="81"/>
      <c r="H91" s="81"/>
      <c r="I91" s="81"/>
      <c r="J91" s="81"/>
      <c r="K91" s="81"/>
      <c r="L91" s="81"/>
      <c r="M91" s="81"/>
    </row>
    <row r="92" spans="1:13" ht="15.95" customHeight="1" x14ac:dyDescent="0.25">
      <c r="A92" s="1"/>
      <c r="B92" s="81"/>
      <c r="C92" s="81"/>
      <c r="D92" s="81"/>
      <c r="E92" s="81"/>
      <c r="F92" s="81"/>
      <c r="G92" s="81"/>
      <c r="H92" s="81"/>
      <c r="I92" s="81"/>
      <c r="J92" s="81"/>
      <c r="K92" s="81"/>
      <c r="L92" s="81"/>
      <c r="M92" s="81"/>
    </row>
    <row r="93" spans="1:13" ht="15.95" customHeight="1" x14ac:dyDescent="0.25">
      <c r="A93" s="1"/>
      <c r="B93" s="81"/>
      <c r="C93" s="81"/>
      <c r="D93" s="81"/>
      <c r="E93" s="81"/>
      <c r="F93" s="81"/>
      <c r="G93" s="81"/>
      <c r="H93" s="81"/>
      <c r="I93" s="81"/>
      <c r="J93" s="81"/>
      <c r="K93" s="81"/>
      <c r="L93" s="81"/>
      <c r="M93" s="81"/>
    </row>
    <row r="94" spans="1:13" ht="15.95" customHeight="1" x14ac:dyDescent="0.25">
      <c r="A94" s="1"/>
      <c r="B94" s="6"/>
      <c r="C94" s="6"/>
      <c r="D94" s="6"/>
      <c r="E94" s="6"/>
      <c r="F94" s="6"/>
      <c r="G94" s="6"/>
      <c r="H94" s="6"/>
      <c r="I94" s="6"/>
      <c r="J94" s="6"/>
      <c r="K94" s="6"/>
      <c r="L94" s="6"/>
      <c r="M94" s="6"/>
    </row>
    <row r="95" spans="1:13" ht="15.95" customHeight="1" x14ac:dyDescent="0.25">
      <c r="A95" s="1"/>
    </row>
    <row r="96" spans="1:13" ht="15" customHeight="1" x14ac:dyDescent="0.25"/>
    <row r="97" customFormat="1" ht="15" customHeight="1" x14ac:dyDescent="0.25"/>
    <row r="98" customFormat="1" ht="15" customHeight="1" x14ac:dyDescent="0.25"/>
    <row r="99" customFormat="1" ht="15" customHeight="1" x14ac:dyDescent="0.25"/>
  </sheetData>
  <sheetProtection sheet="1" objects="1" scenarios="1" formatColumns="0" formatRows="0"/>
  <mergeCells count="82">
    <mergeCell ref="B46:C50"/>
    <mergeCell ref="B91:M93"/>
    <mergeCell ref="B16:C19"/>
    <mergeCell ref="F74:G90"/>
    <mergeCell ref="B65:M66"/>
    <mergeCell ref="F42:K45"/>
    <mergeCell ref="F16:K19"/>
    <mergeCell ref="L68:M70"/>
    <mergeCell ref="B33:C36"/>
    <mergeCell ref="B55:M55"/>
    <mergeCell ref="B56:C59"/>
    <mergeCell ref="D56:E59"/>
    <mergeCell ref="F56:K59"/>
    <mergeCell ref="L56:M59"/>
    <mergeCell ref="F46:K50"/>
    <mergeCell ref="L46:M50"/>
    <mergeCell ref="D46:E50"/>
    <mergeCell ref="F60:K63"/>
    <mergeCell ref="L60:M63"/>
    <mergeCell ref="H68:I70"/>
    <mergeCell ref="B67:M67"/>
    <mergeCell ref="L74:M90"/>
    <mergeCell ref="B37:C40"/>
    <mergeCell ref="F12:K15"/>
    <mergeCell ref="B51:C54"/>
    <mergeCell ref="L28:M31"/>
    <mergeCell ref="B41:M41"/>
    <mergeCell ref="D51:E54"/>
    <mergeCell ref="B32:M32"/>
    <mergeCell ref="L16:M19"/>
    <mergeCell ref="D28:E31"/>
    <mergeCell ref="D12:E15"/>
    <mergeCell ref="L24:M27"/>
    <mergeCell ref="D33:E36"/>
    <mergeCell ref="B24:C27"/>
    <mergeCell ref="D24:E27"/>
    <mergeCell ref="L20:M23"/>
    <mergeCell ref="D37:E40"/>
    <mergeCell ref="L71:M73"/>
    <mergeCell ref="B1:M2"/>
    <mergeCell ref="L37:M40"/>
    <mergeCell ref="D16:E19"/>
    <mergeCell ref="B5:C6"/>
    <mergeCell ref="D5:E6"/>
    <mergeCell ref="F5:K6"/>
    <mergeCell ref="B3:M3"/>
    <mergeCell ref="L33:M36"/>
    <mergeCell ref="B8:C11"/>
    <mergeCell ref="L5:M6"/>
    <mergeCell ref="L8:M11"/>
    <mergeCell ref="B74:C90"/>
    <mergeCell ref="F51:K54"/>
    <mergeCell ref="D74:E90"/>
    <mergeCell ref="D42:E45"/>
    <mergeCell ref="H74:I90"/>
    <mergeCell ref="F68:G70"/>
    <mergeCell ref="J71:K73"/>
    <mergeCell ref="B42:C45"/>
    <mergeCell ref="B71:C73"/>
    <mergeCell ref="J68:K70"/>
    <mergeCell ref="D71:E73"/>
    <mergeCell ref="F71:G73"/>
    <mergeCell ref="H71:I73"/>
    <mergeCell ref="J74:K90"/>
    <mergeCell ref="B60:C63"/>
    <mergeCell ref="D60:E63"/>
    <mergeCell ref="F8:K11"/>
    <mergeCell ref="F20:K23"/>
    <mergeCell ref="F33:K36"/>
    <mergeCell ref="D68:E70"/>
    <mergeCell ref="B7:M7"/>
    <mergeCell ref="F24:K27"/>
    <mergeCell ref="B20:C23"/>
    <mergeCell ref="D20:E23"/>
    <mergeCell ref="L51:M54"/>
    <mergeCell ref="B12:C15"/>
    <mergeCell ref="L12:M15"/>
    <mergeCell ref="F28:K31"/>
    <mergeCell ref="L42:M45"/>
    <mergeCell ref="D8:E11"/>
    <mergeCell ref="B28:C31"/>
    <mergeCell ref="F37:K40"/>
  </mergeCells>
  <dataValidations count="1">
    <dataValidation type="list" allowBlank="1" showInputMessage="1" showErrorMessage="1" prompt="Select Rating" sqref="D71:I73 J71 L71"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32"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L45"/>
  <sheetViews>
    <sheetView showGridLines="0" view="pageBreakPreview" zoomScaleNormal="100" zoomScaleSheetLayoutView="100" workbookViewId="0">
      <selection activeCell="R32" sqref="R32"/>
    </sheetView>
  </sheetViews>
  <sheetFormatPr defaultColWidth="8.7109375" defaultRowHeight="12" x14ac:dyDescent="0.2"/>
  <cols>
    <col min="1" max="1" width="1.7109375" style="1" customWidth="1"/>
    <col min="2" max="6" width="8.7109375" style="1" customWidth="1"/>
    <col min="7" max="7" width="7.7109375" style="1" customWidth="1"/>
    <col min="8" max="11" width="8.7109375" style="1" customWidth="1"/>
    <col min="12" max="12" width="13.7109375" style="1" customWidth="1"/>
    <col min="13" max="16384" width="8.7109375" style="1"/>
  </cols>
  <sheetData>
    <row r="2" spans="2:12" ht="26.1" customHeight="1" x14ac:dyDescent="0.2">
      <c r="B2" s="139" t="s">
        <v>565</v>
      </c>
      <c r="C2" s="157"/>
      <c r="D2" s="157"/>
      <c r="E2" s="157"/>
      <c r="F2" s="157"/>
      <c r="G2" s="157"/>
      <c r="H2" s="157"/>
      <c r="I2" s="157"/>
      <c r="J2" s="157"/>
      <c r="K2" s="157"/>
      <c r="L2" s="157"/>
    </row>
    <row r="3" spans="2:12" ht="18.95" customHeight="1" x14ac:dyDescent="0.2">
      <c r="B3" s="263" t="s">
        <v>566</v>
      </c>
      <c r="C3" s="264"/>
      <c r="D3" s="264"/>
      <c r="E3" s="264"/>
      <c r="F3" s="264"/>
      <c r="G3" s="264"/>
      <c r="H3" s="264"/>
      <c r="I3" s="264"/>
      <c r="J3" s="264"/>
      <c r="K3" s="264"/>
      <c r="L3" s="265"/>
    </row>
    <row r="4" spans="2:12" ht="21.95" customHeight="1" x14ac:dyDescent="0.2">
      <c r="B4" s="266"/>
      <c r="C4" s="267"/>
      <c r="D4" s="267"/>
      <c r="E4" s="267"/>
      <c r="F4" s="267"/>
      <c r="G4" s="267"/>
      <c r="H4" s="267"/>
      <c r="I4" s="267"/>
      <c r="J4" s="267"/>
      <c r="K4" s="267"/>
      <c r="L4" s="268"/>
    </row>
    <row r="5" spans="2:12" ht="15.6" customHeight="1" x14ac:dyDescent="0.2">
      <c r="B5" s="160" t="s">
        <v>567</v>
      </c>
      <c r="C5" s="161"/>
      <c r="D5" s="161"/>
      <c r="E5" s="161"/>
      <c r="F5" s="161"/>
      <c r="G5" s="161"/>
      <c r="H5" s="161"/>
      <c r="I5" s="161"/>
      <c r="J5" s="161"/>
      <c r="K5" s="161"/>
      <c r="L5" s="162"/>
    </row>
    <row r="6" spans="2:12" ht="21" customHeight="1" x14ac:dyDescent="0.2">
      <c r="B6" s="163"/>
      <c r="C6" s="164"/>
      <c r="D6" s="164"/>
      <c r="E6" s="164"/>
      <c r="F6" s="164"/>
      <c r="G6" s="164"/>
      <c r="H6" s="164"/>
      <c r="I6" s="164"/>
      <c r="J6" s="164"/>
      <c r="K6" s="164"/>
      <c r="L6" s="165"/>
    </row>
    <row r="7" spans="2:12" ht="21" customHeight="1" x14ac:dyDescent="0.2">
      <c r="B7" s="163"/>
      <c r="C7" s="164"/>
      <c r="D7" s="164"/>
      <c r="E7" s="164"/>
      <c r="F7" s="164"/>
      <c r="G7" s="164"/>
      <c r="H7" s="164"/>
      <c r="I7" s="164"/>
      <c r="J7" s="164"/>
      <c r="K7" s="164"/>
      <c r="L7" s="165"/>
    </row>
    <row r="8" spans="2:12" ht="21" customHeight="1" x14ac:dyDescent="0.2">
      <c r="B8" s="163"/>
      <c r="C8" s="164"/>
      <c r="D8" s="164"/>
      <c r="E8" s="164"/>
      <c r="F8" s="164"/>
      <c r="G8" s="164"/>
      <c r="H8" s="164"/>
      <c r="I8" s="164"/>
      <c r="J8" s="164"/>
      <c r="K8" s="164"/>
      <c r="L8" s="165"/>
    </row>
    <row r="9" spans="2:12" ht="21" customHeight="1" x14ac:dyDescent="0.2">
      <c r="B9" s="163"/>
      <c r="C9" s="164"/>
      <c r="D9" s="164"/>
      <c r="E9" s="164"/>
      <c r="F9" s="164"/>
      <c r="G9" s="164"/>
      <c r="H9" s="164"/>
      <c r="I9" s="164"/>
      <c r="J9" s="164"/>
      <c r="K9" s="164"/>
      <c r="L9" s="165"/>
    </row>
    <row r="10" spans="2:12" ht="21" customHeight="1" x14ac:dyDescent="0.2">
      <c r="B10" s="163"/>
      <c r="C10" s="164"/>
      <c r="D10" s="164"/>
      <c r="E10" s="164"/>
      <c r="F10" s="164"/>
      <c r="G10" s="164"/>
      <c r="H10" s="164"/>
      <c r="I10" s="164"/>
      <c r="J10" s="164"/>
      <c r="K10" s="164"/>
      <c r="L10" s="165"/>
    </row>
    <row r="11" spans="2:12" ht="21" customHeight="1" x14ac:dyDescent="0.2">
      <c r="B11" s="163"/>
      <c r="C11" s="164"/>
      <c r="D11" s="164"/>
      <c r="E11" s="164"/>
      <c r="F11" s="164"/>
      <c r="G11" s="164"/>
      <c r="H11" s="164"/>
      <c r="I11" s="164"/>
      <c r="J11" s="164"/>
      <c r="K11" s="164"/>
      <c r="L11" s="165"/>
    </row>
    <row r="12" spans="2:12" ht="21" customHeight="1" x14ac:dyDescent="0.2">
      <c r="B12" s="163"/>
      <c r="C12" s="164"/>
      <c r="D12" s="164"/>
      <c r="E12" s="164"/>
      <c r="F12" s="164"/>
      <c r="G12" s="164"/>
      <c r="H12" s="164"/>
      <c r="I12" s="164"/>
      <c r="J12" s="164"/>
      <c r="K12" s="164"/>
      <c r="L12" s="165"/>
    </row>
    <row r="13" spans="2:12" ht="21" customHeight="1" x14ac:dyDescent="0.2">
      <c r="B13" s="163"/>
      <c r="C13" s="164"/>
      <c r="D13" s="164"/>
      <c r="E13" s="164"/>
      <c r="F13" s="164"/>
      <c r="G13" s="164"/>
      <c r="H13" s="164"/>
      <c r="I13" s="164"/>
      <c r="J13" s="164"/>
      <c r="K13" s="164"/>
      <c r="L13" s="165"/>
    </row>
    <row r="14" spans="2:12" ht="21" customHeight="1" x14ac:dyDescent="0.2">
      <c r="B14" s="163"/>
      <c r="C14" s="164"/>
      <c r="D14" s="164"/>
      <c r="E14" s="164"/>
      <c r="F14" s="164"/>
      <c r="G14" s="164"/>
      <c r="H14" s="164"/>
      <c r="I14" s="164"/>
      <c r="J14" s="164"/>
      <c r="K14" s="164"/>
      <c r="L14" s="165"/>
    </row>
    <row r="15" spans="2:12" ht="356.25" customHeight="1" x14ac:dyDescent="0.2">
      <c r="B15" s="166"/>
      <c r="C15" s="167"/>
      <c r="D15" s="167"/>
      <c r="E15" s="167"/>
      <c r="F15" s="167"/>
      <c r="G15" s="167"/>
      <c r="H15" s="167"/>
      <c r="I15" s="167"/>
      <c r="J15" s="167"/>
      <c r="K15" s="167"/>
      <c r="L15" s="168"/>
    </row>
    <row r="16" spans="2:12" ht="21" customHeight="1" x14ac:dyDescent="0.2"/>
    <row r="17" spans="1:12" ht="15" customHeight="1" x14ac:dyDescent="0.2">
      <c r="B17" s="263" t="s">
        <v>568</v>
      </c>
      <c r="C17" s="264"/>
      <c r="D17" s="264"/>
      <c r="E17" s="264"/>
      <c r="F17" s="264"/>
      <c r="G17" s="264"/>
      <c r="H17" s="264"/>
      <c r="I17" s="264"/>
      <c r="J17" s="264"/>
      <c r="K17" s="264"/>
      <c r="L17" s="265"/>
    </row>
    <row r="18" spans="1:12" ht="21" customHeight="1" x14ac:dyDescent="0.2">
      <c r="B18" s="266"/>
      <c r="C18" s="267"/>
      <c r="D18" s="267"/>
      <c r="E18" s="267"/>
      <c r="F18" s="267"/>
      <c r="G18" s="267"/>
      <c r="H18" s="267"/>
      <c r="I18" s="267"/>
      <c r="J18" s="267"/>
      <c r="K18" s="267"/>
      <c r="L18" s="268"/>
    </row>
    <row r="19" spans="1:12" ht="21" customHeight="1" x14ac:dyDescent="0.2">
      <c r="B19" s="169" t="s">
        <v>569</v>
      </c>
      <c r="C19" s="170"/>
      <c r="D19" s="170"/>
      <c r="E19" s="170"/>
      <c r="F19" s="170"/>
      <c r="G19" s="170"/>
      <c r="H19" s="170"/>
      <c r="I19" s="170"/>
      <c r="J19" s="170"/>
      <c r="K19" s="170"/>
      <c r="L19" s="171"/>
    </row>
    <row r="20" spans="1:12" ht="21" customHeight="1" x14ac:dyDescent="0.2">
      <c r="B20" s="172"/>
      <c r="C20" s="173"/>
      <c r="D20" s="173"/>
      <c r="E20" s="173"/>
      <c r="F20" s="173"/>
      <c r="G20" s="173"/>
      <c r="H20" s="173"/>
      <c r="I20" s="173"/>
      <c r="J20" s="173"/>
      <c r="K20" s="173"/>
      <c r="L20" s="174"/>
    </row>
    <row r="21" spans="1:12" ht="10.5" customHeight="1" x14ac:dyDescent="0.2">
      <c r="B21" s="172"/>
      <c r="C21" s="173"/>
      <c r="D21" s="173"/>
      <c r="E21" s="173"/>
      <c r="F21" s="173"/>
      <c r="G21" s="173"/>
      <c r="H21" s="173"/>
      <c r="I21" s="173"/>
      <c r="J21" s="173"/>
      <c r="K21" s="173"/>
      <c r="L21" s="174"/>
    </row>
    <row r="22" spans="1:12" ht="21" hidden="1" customHeight="1" x14ac:dyDescent="0.2">
      <c r="B22" s="172"/>
      <c r="C22" s="173"/>
      <c r="D22" s="173"/>
      <c r="E22" s="173"/>
      <c r="F22" s="173"/>
      <c r="G22" s="173"/>
      <c r="H22" s="173"/>
      <c r="I22" s="173"/>
      <c r="J22" s="173"/>
      <c r="K22" s="173"/>
      <c r="L22" s="174"/>
    </row>
    <row r="23" spans="1:12" ht="21" hidden="1" customHeight="1" x14ac:dyDescent="0.2">
      <c r="B23" s="172"/>
      <c r="C23" s="173"/>
      <c r="D23" s="173"/>
      <c r="E23" s="173"/>
      <c r="F23" s="173"/>
      <c r="G23" s="173"/>
      <c r="H23" s="173"/>
      <c r="I23" s="173"/>
      <c r="J23" s="173"/>
      <c r="K23" s="173"/>
      <c r="L23" s="174"/>
    </row>
    <row r="24" spans="1:12" ht="21" hidden="1" customHeight="1" x14ac:dyDescent="0.2">
      <c r="B24" s="172"/>
      <c r="C24" s="173"/>
      <c r="D24" s="173"/>
      <c r="E24" s="173"/>
      <c r="F24" s="173"/>
      <c r="G24" s="173"/>
      <c r="H24" s="173"/>
      <c r="I24" s="173"/>
      <c r="J24" s="173"/>
      <c r="K24" s="173"/>
      <c r="L24" s="174"/>
    </row>
    <row r="25" spans="1:12" ht="20.25" customHeight="1" x14ac:dyDescent="0.2">
      <c r="B25" s="175"/>
      <c r="C25" s="176"/>
      <c r="D25" s="176"/>
      <c r="E25" s="176"/>
      <c r="F25" s="176"/>
      <c r="G25" s="176"/>
      <c r="H25" s="176"/>
      <c r="I25" s="176"/>
      <c r="J25" s="176"/>
      <c r="K25" s="176"/>
      <c r="L25" s="177"/>
    </row>
    <row r="26" spans="1:12" ht="21" customHeight="1" x14ac:dyDescent="0.25">
      <c r="B26" s="156" t="s">
        <v>570</v>
      </c>
      <c r="C26" s="157"/>
      <c r="D26" s="157"/>
      <c r="E26" s="157"/>
      <c r="F26" s="157"/>
      <c r="G26" s="157"/>
      <c r="H26" s="157"/>
      <c r="I26" s="157"/>
      <c r="J26" s="157"/>
      <c r="K26" s="157"/>
      <c r="L26" s="157"/>
    </row>
    <row r="27" spans="1:12" ht="21" customHeight="1" x14ac:dyDescent="0.2"/>
    <row r="28" spans="1:12" ht="25.5" customHeight="1" x14ac:dyDescent="0.2">
      <c r="A28" s="10"/>
      <c r="B28" s="159" t="s">
        <v>571</v>
      </c>
      <c r="C28" s="85"/>
      <c r="D28" s="85"/>
      <c r="E28" s="86"/>
      <c r="F28" s="254" t="s">
        <v>572</v>
      </c>
      <c r="G28" s="255"/>
      <c r="H28" s="255"/>
      <c r="I28" s="255"/>
      <c r="J28" s="255"/>
      <c r="K28" s="255"/>
      <c r="L28" s="256"/>
    </row>
    <row r="29" spans="1:12" ht="27" customHeight="1" x14ac:dyDescent="0.2">
      <c r="A29" s="10"/>
      <c r="B29" s="113"/>
      <c r="C29" s="157"/>
      <c r="D29" s="157"/>
      <c r="E29" s="112"/>
      <c r="F29" s="257"/>
      <c r="G29" s="258"/>
      <c r="H29" s="258"/>
      <c r="I29" s="258"/>
      <c r="J29" s="258"/>
      <c r="K29" s="258"/>
      <c r="L29" s="259"/>
    </row>
    <row r="30" spans="1:12" ht="18" customHeight="1" x14ac:dyDescent="0.2">
      <c r="A30" s="10"/>
      <c r="B30" s="87"/>
      <c r="C30" s="88"/>
      <c r="D30" s="88"/>
      <c r="E30" s="89"/>
      <c r="F30" s="260"/>
      <c r="G30" s="261"/>
      <c r="H30" s="261"/>
      <c r="I30" s="261"/>
      <c r="J30" s="261"/>
      <c r="K30" s="261"/>
      <c r="L30" s="262"/>
    </row>
    <row r="31" spans="1:12" ht="21" customHeight="1" x14ac:dyDescent="0.2">
      <c r="B31" s="158" t="s">
        <v>573</v>
      </c>
      <c r="C31" s="85"/>
      <c r="D31" s="85"/>
      <c r="E31" s="86"/>
      <c r="F31" s="245" t="s">
        <v>574</v>
      </c>
      <c r="G31" s="246"/>
      <c r="H31" s="246"/>
      <c r="I31" s="246"/>
      <c r="J31" s="246"/>
      <c r="K31" s="246"/>
      <c r="L31" s="247"/>
    </row>
    <row r="32" spans="1:12" ht="21" customHeight="1" x14ac:dyDescent="0.2">
      <c r="B32" s="113"/>
      <c r="C32" s="157"/>
      <c r="D32" s="157"/>
      <c r="E32" s="112"/>
      <c r="F32" s="248"/>
      <c r="G32" s="249"/>
      <c r="H32" s="249"/>
      <c r="I32" s="249"/>
      <c r="J32" s="249"/>
      <c r="K32" s="249"/>
      <c r="L32" s="250"/>
    </row>
    <row r="33" spans="2:12" ht="35.25" customHeight="1" x14ac:dyDescent="0.2">
      <c r="B33" s="113"/>
      <c r="C33" s="157"/>
      <c r="D33" s="157"/>
      <c r="E33" s="112"/>
      <c r="F33" s="248"/>
      <c r="G33" s="249"/>
      <c r="H33" s="249"/>
      <c r="I33" s="249"/>
      <c r="J33" s="249"/>
      <c r="K33" s="249"/>
      <c r="L33" s="250"/>
    </row>
    <row r="34" spans="2:12" ht="29.25" customHeight="1" x14ac:dyDescent="0.2">
      <c r="B34" s="87"/>
      <c r="C34" s="88"/>
      <c r="D34" s="88"/>
      <c r="E34" s="89"/>
      <c r="F34" s="251"/>
      <c r="G34" s="252"/>
      <c r="H34" s="252"/>
      <c r="I34" s="252"/>
      <c r="J34" s="252"/>
      <c r="K34" s="252"/>
      <c r="L34" s="253"/>
    </row>
    <row r="35" spans="2:12" ht="15.6" customHeight="1" x14ac:dyDescent="0.2"/>
    <row r="36" spans="2:12" ht="15.6" customHeight="1" x14ac:dyDescent="0.2"/>
    <row r="37" spans="2:12" ht="15.6" customHeight="1" x14ac:dyDescent="0.2"/>
    <row r="38" spans="2:12" ht="15.6" customHeight="1" x14ac:dyDescent="0.2"/>
    <row r="39" spans="2:12" ht="15.6" customHeight="1" x14ac:dyDescent="0.2"/>
    <row r="40" spans="2:12" ht="15.6" customHeight="1" x14ac:dyDescent="0.2"/>
    <row r="41" spans="2:12" ht="15.6" customHeight="1" x14ac:dyDescent="0.2"/>
    <row r="42" spans="2:12" ht="15.6" customHeight="1" x14ac:dyDescent="0.2"/>
    <row r="43" spans="2:12" ht="15.6" customHeight="1" x14ac:dyDescent="0.2"/>
    <row r="44" spans="2:12" ht="15.6" customHeight="1" x14ac:dyDescent="0.2"/>
    <row r="45" spans="2:12" ht="15.6" customHeight="1" x14ac:dyDescent="0.2"/>
  </sheetData>
  <sheetProtection sheet="1" objects="1" scenarios="1" formatColumns="0" formatRows="0"/>
  <mergeCells count="10">
    <mergeCell ref="B26:L26"/>
    <mergeCell ref="B31:E34"/>
    <mergeCell ref="B3:L4"/>
    <mergeCell ref="B17:L18"/>
    <mergeCell ref="B2:L2"/>
    <mergeCell ref="B28:E30"/>
    <mergeCell ref="B5:L15"/>
    <mergeCell ref="B19:L25"/>
    <mergeCell ref="F28:L30"/>
    <mergeCell ref="F31:L34"/>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Y36"/>
  <sheetViews>
    <sheetView showGridLines="0" view="pageBreakPreview" zoomScaleNormal="100" zoomScaleSheetLayoutView="100" workbookViewId="0">
      <selection activeCell="R17" sqref="R17"/>
    </sheetView>
  </sheetViews>
  <sheetFormatPr defaultColWidth="8.85546875" defaultRowHeight="15" x14ac:dyDescent="0.25"/>
  <cols>
    <col min="1" max="1" width="1.42578125" customWidth="1"/>
    <col min="11" max="11" width="16.7109375" customWidth="1"/>
  </cols>
  <sheetData>
    <row r="1" spans="1:25" ht="19.5" customHeight="1" x14ac:dyDescent="0.3">
      <c r="A1" s="10"/>
      <c r="B1" s="10"/>
      <c r="C1" s="10"/>
      <c r="D1" s="10"/>
      <c r="E1" s="10"/>
      <c r="F1" s="10"/>
      <c r="G1" s="10"/>
      <c r="H1" s="10"/>
      <c r="I1" s="10"/>
      <c r="J1" s="10"/>
      <c r="K1" s="10"/>
      <c r="M1" s="79"/>
    </row>
    <row r="2" spans="1:25" ht="17.100000000000001" customHeight="1" x14ac:dyDescent="0.3">
      <c r="A2" s="10"/>
      <c r="B2" s="179" t="s">
        <v>575</v>
      </c>
      <c r="C2" s="81"/>
      <c r="D2" s="81"/>
      <c r="E2" s="81"/>
      <c r="F2" s="81"/>
      <c r="G2" s="81"/>
      <c r="H2" s="81"/>
      <c r="I2" s="81"/>
      <c r="J2" s="81"/>
      <c r="K2" s="81"/>
      <c r="M2" s="30"/>
    </row>
    <row r="3" spans="1:25" ht="17.100000000000001" customHeight="1" x14ac:dyDescent="0.3">
      <c r="A3" s="10"/>
      <c r="B3" s="10"/>
      <c r="C3" s="10"/>
      <c r="D3" s="10"/>
      <c r="E3" s="10"/>
      <c r="F3" s="10"/>
      <c r="G3" s="10"/>
      <c r="H3" s="10"/>
      <c r="I3" s="10"/>
      <c r="J3" s="10"/>
      <c r="K3" s="10"/>
      <c r="M3" s="33"/>
      <c r="N3" s="34"/>
      <c r="O3" s="34"/>
      <c r="P3" s="34"/>
      <c r="Q3" s="34"/>
      <c r="R3" s="34"/>
      <c r="S3" s="34"/>
      <c r="T3" s="34"/>
    </row>
    <row r="4" spans="1:25" ht="14.45" customHeight="1" x14ac:dyDescent="0.3">
      <c r="A4" s="10"/>
      <c r="B4" s="178" t="s">
        <v>576</v>
      </c>
      <c r="C4" s="85"/>
      <c r="D4" s="86"/>
      <c r="E4" s="84" t="s">
        <v>577</v>
      </c>
      <c r="F4" s="85"/>
      <c r="G4" s="85"/>
      <c r="H4" s="85"/>
      <c r="I4" s="85"/>
      <c r="J4" s="85"/>
      <c r="K4" s="86"/>
      <c r="M4" s="36"/>
    </row>
    <row r="5" spans="1:25" ht="14.45" customHeight="1" x14ac:dyDescent="0.3">
      <c r="A5" s="10"/>
      <c r="B5" s="113"/>
      <c r="C5" s="81"/>
      <c r="D5" s="112"/>
      <c r="E5" s="113"/>
      <c r="F5" s="81"/>
      <c r="G5" s="81"/>
      <c r="H5" s="81"/>
      <c r="I5" s="81"/>
      <c r="J5" s="81"/>
      <c r="K5" s="112"/>
      <c r="M5" s="36"/>
      <c r="N5" s="36"/>
      <c r="O5" s="36"/>
      <c r="P5" s="36"/>
      <c r="Q5" s="36"/>
      <c r="R5" s="36"/>
      <c r="S5" s="36"/>
      <c r="T5" s="36"/>
      <c r="U5" s="36"/>
      <c r="V5" s="36"/>
      <c r="W5" s="36"/>
      <c r="X5" s="36"/>
      <c r="Y5" s="36"/>
    </row>
    <row r="6" spans="1:25" ht="31.5" customHeight="1" x14ac:dyDescent="0.3">
      <c r="A6" s="10"/>
      <c r="B6" s="87"/>
      <c r="C6" s="88"/>
      <c r="D6" s="89"/>
      <c r="E6" s="87"/>
      <c r="F6" s="88"/>
      <c r="G6" s="88"/>
      <c r="H6" s="88"/>
      <c r="I6" s="88"/>
      <c r="J6" s="88"/>
      <c r="K6" s="89"/>
      <c r="M6" s="31"/>
    </row>
    <row r="7" spans="1:25" ht="14.45" customHeight="1" x14ac:dyDescent="0.3">
      <c r="A7" s="10"/>
      <c r="B7" s="178" t="s">
        <v>578</v>
      </c>
      <c r="C7" s="85"/>
      <c r="D7" s="86"/>
      <c r="E7" s="84" t="s">
        <v>579</v>
      </c>
      <c r="F7" s="269"/>
      <c r="G7" s="269"/>
      <c r="H7" s="269"/>
      <c r="I7" s="269"/>
      <c r="J7" s="269"/>
      <c r="K7" s="270"/>
      <c r="M7" s="31"/>
    </row>
    <row r="8" spans="1:25" ht="17.100000000000001" customHeight="1" x14ac:dyDescent="0.3">
      <c r="A8" s="10"/>
      <c r="B8" s="113"/>
      <c r="C8" s="81"/>
      <c r="D8" s="112"/>
      <c r="E8" s="271"/>
      <c r="F8" s="272"/>
      <c r="G8" s="272"/>
      <c r="H8" s="272"/>
      <c r="I8" s="272"/>
      <c r="J8" s="272"/>
      <c r="K8" s="273"/>
      <c r="M8" s="31"/>
    </row>
    <row r="9" spans="1:25" x14ac:dyDescent="0.25">
      <c r="A9" s="10"/>
      <c r="B9" s="113"/>
      <c r="C9" s="81"/>
      <c r="D9" s="112"/>
      <c r="E9" s="271"/>
      <c r="F9" s="272"/>
      <c r="G9" s="272"/>
      <c r="H9" s="272"/>
      <c r="I9" s="272"/>
      <c r="J9" s="272"/>
      <c r="K9" s="273"/>
    </row>
    <row r="10" spans="1:25" ht="14.45" customHeight="1" x14ac:dyDescent="0.25">
      <c r="A10" s="10"/>
      <c r="B10" s="178" t="s">
        <v>580</v>
      </c>
      <c r="C10" s="85"/>
      <c r="D10" s="86"/>
      <c r="E10" s="84" t="s">
        <v>581</v>
      </c>
      <c r="F10" s="269"/>
      <c r="G10" s="269"/>
      <c r="H10" s="269"/>
      <c r="I10" s="269"/>
      <c r="J10" s="269"/>
      <c r="K10" s="270"/>
    </row>
    <row r="11" spans="1:25" ht="17.100000000000001" customHeight="1" x14ac:dyDescent="0.3">
      <c r="A11" s="10"/>
      <c r="B11" s="113"/>
      <c r="C11" s="81"/>
      <c r="D11" s="112"/>
      <c r="E11" s="271"/>
      <c r="F11" s="272"/>
      <c r="G11" s="272"/>
      <c r="H11" s="272"/>
      <c r="I11" s="272"/>
      <c r="J11" s="272"/>
      <c r="K11" s="273"/>
      <c r="M11" s="38"/>
    </row>
    <row r="12" spans="1:25" ht="17.100000000000001" customHeight="1" x14ac:dyDescent="0.3">
      <c r="A12" s="10"/>
      <c r="B12" s="113"/>
      <c r="C12" s="81"/>
      <c r="D12" s="112"/>
      <c r="E12" s="271"/>
      <c r="F12" s="272"/>
      <c r="G12" s="272"/>
      <c r="H12" s="272"/>
      <c r="I12" s="272"/>
      <c r="J12" s="272"/>
      <c r="K12" s="273"/>
      <c r="M12" s="31"/>
    </row>
    <row r="13" spans="1:25" ht="17.100000000000001" customHeight="1" x14ac:dyDescent="0.3">
      <c r="A13" s="10"/>
      <c r="B13" s="113"/>
      <c r="C13" s="81"/>
      <c r="D13" s="112"/>
      <c r="E13" s="271"/>
      <c r="F13" s="272"/>
      <c r="G13" s="272"/>
      <c r="H13" s="272"/>
      <c r="I13" s="272"/>
      <c r="J13" s="272"/>
      <c r="K13" s="273"/>
      <c r="M13" s="31"/>
    </row>
    <row r="14" spans="1:25" x14ac:dyDescent="0.25">
      <c r="A14" s="10"/>
      <c r="B14" s="113"/>
      <c r="C14" s="81"/>
      <c r="D14" s="112"/>
      <c r="E14" s="271"/>
      <c r="F14" s="272"/>
      <c r="G14" s="272"/>
      <c r="H14" s="272"/>
      <c r="I14" s="272"/>
      <c r="J14" s="272"/>
      <c r="K14" s="273"/>
    </row>
    <row r="15" spans="1:25" x14ac:dyDescent="0.25">
      <c r="A15" s="10"/>
      <c r="B15" s="113"/>
      <c r="C15" s="81"/>
      <c r="D15" s="112"/>
      <c r="E15" s="271"/>
      <c r="F15" s="272"/>
      <c r="G15" s="272"/>
      <c r="H15" s="272"/>
      <c r="I15" s="272"/>
      <c r="J15" s="272"/>
      <c r="K15" s="273"/>
    </row>
    <row r="16" spans="1:25" x14ac:dyDescent="0.25">
      <c r="A16" s="10"/>
      <c r="B16" s="113"/>
      <c r="C16" s="81"/>
      <c r="D16" s="112"/>
      <c r="E16" s="271"/>
      <c r="F16" s="272"/>
      <c r="G16" s="272"/>
      <c r="H16" s="272"/>
      <c r="I16" s="272"/>
      <c r="J16" s="272"/>
      <c r="K16" s="273"/>
    </row>
    <row r="17" spans="1:13" ht="199.5" customHeight="1" x14ac:dyDescent="0.25">
      <c r="A17" s="10"/>
      <c r="B17" s="87"/>
      <c r="C17" s="88"/>
      <c r="D17" s="89"/>
      <c r="E17" s="274"/>
      <c r="F17" s="275"/>
      <c r="G17" s="275"/>
      <c r="H17" s="275"/>
      <c r="I17" s="275"/>
      <c r="J17" s="275"/>
      <c r="K17" s="276"/>
    </row>
    <row r="18" spans="1:13" ht="14.45" customHeight="1" x14ac:dyDescent="0.25">
      <c r="A18" s="10"/>
      <c r="B18" s="178" t="s">
        <v>582</v>
      </c>
      <c r="C18" s="85"/>
      <c r="D18" s="86"/>
      <c r="E18" s="84" t="s">
        <v>583</v>
      </c>
      <c r="F18" s="269"/>
      <c r="G18" s="269"/>
      <c r="H18" s="269"/>
      <c r="I18" s="269"/>
      <c r="J18" s="269"/>
      <c r="K18" s="270"/>
    </row>
    <row r="19" spans="1:13" ht="14.45" customHeight="1" x14ac:dyDescent="0.3">
      <c r="A19" s="10"/>
      <c r="B19" s="113"/>
      <c r="C19" s="81"/>
      <c r="D19" s="112"/>
      <c r="E19" s="271"/>
      <c r="F19" s="272"/>
      <c r="G19" s="272"/>
      <c r="H19" s="272"/>
      <c r="I19" s="272"/>
      <c r="J19" s="272"/>
      <c r="K19" s="273"/>
      <c r="M19" s="37"/>
    </row>
    <row r="20" spans="1:13" ht="14.45" customHeight="1" x14ac:dyDescent="0.25">
      <c r="A20" s="10"/>
      <c r="B20" s="113"/>
      <c r="C20" s="81"/>
      <c r="D20" s="112"/>
      <c r="E20" s="271"/>
      <c r="F20" s="272"/>
      <c r="G20" s="272"/>
      <c r="H20" s="272"/>
      <c r="I20" s="272"/>
      <c r="J20" s="272"/>
      <c r="K20" s="273"/>
    </row>
    <row r="21" spans="1:13" ht="14.45" customHeight="1" x14ac:dyDescent="0.3">
      <c r="A21" s="10"/>
      <c r="B21" s="113"/>
      <c r="C21" s="81"/>
      <c r="D21" s="112"/>
      <c r="E21" s="271"/>
      <c r="F21" s="272"/>
      <c r="G21" s="272"/>
      <c r="H21" s="272"/>
      <c r="I21" s="272"/>
      <c r="J21" s="272"/>
      <c r="K21" s="273"/>
      <c r="M21" s="31"/>
    </row>
    <row r="22" spans="1:13" x14ac:dyDescent="0.25">
      <c r="A22" s="10"/>
      <c r="B22" s="113"/>
      <c r="C22" s="81"/>
      <c r="D22" s="112"/>
      <c r="E22" s="271"/>
      <c r="F22" s="272"/>
      <c r="G22" s="272"/>
      <c r="H22" s="272"/>
      <c r="I22" s="272"/>
      <c r="J22" s="272"/>
      <c r="K22" s="273"/>
    </row>
    <row r="23" spans="1:13" ht="17.100000000000001" customHeight="1" x14ac:dyDescent="0.3">
      <c r="A23" s="10"/>
      <c r="B23" s="113"/>
      <c r="C23" s="81"/>
      <c r="D23" s="112"/>
      <c r="E23" s="271"/>
      <c r="F23" s="272"/>
      <c r="G23" s="272"/>
      <c r="H23" s="272"/>
      <c r="I23" s="272"/>
      <c r="J23" s="272"/>
      <c r="K23" s="273"/>
      <c r="M23" s="31"/>
    </row>
    <row r="24" spans="1:13" x14ac:dyDescent="0.25">
      <c r="A24" s="10"/>
      <c r="B24" s="113"/>
      <c r="C24" s="81"/>
      <c r="D24" s="112"/>
      <c r="E24" s="271"/>
      <c r="F24" s="272"/>
      <c r="G24" s="272"/>
      <c r="H24" s="272"/>
      <c r="I24" s="272"/>
      <c r="J24" s="272"/>
      <c r="K24" s="273"/>
    </row>
    <row r="25" spans="1:13" ht="17.100000000000001" customHeight="1" x14ac:dyDescent="0.3">
      <c r="A25" s="10"/>
      <c r="B25" s="113"/>
      <c r="C25" s="81"/>
      <c r="D25" s="112"/>
      <c r="E25" s="271"/>
      <c r="F25" s="272"/>
      <c r="G25" s="272"/>
      <c r="H25" s="272"/>
      <c r="I25" s="272"/>
      <c r="J25" s="272"/>
      <c r="K25" s="273"/>
      <c r="M25" s="31"/>
    </row>
    <row r="26" spans="1:13" ht="57.75" customHeight="1" x14ac:dyDescent="0.25">
      <c r="A26" s="10"/>
      <c r="B26" s="87"/>
      <c r="C26" s="88"/>
      <c r="D26" s="89"/>
      <c r="E26" s="274"/>
      <c r="F26" s="275"/>
      <c r="G26" s="275"/>
      <c r="H26" s="275"/>
      <c r="I26" s="275"/>
      <c r="J26" s="275"/>
      <c r="K26" s="276"/>
    </row>
    <row r="27" spans="1:13" x14ac:dyDescent="0.25">
      <c r="A27" s="10"/>
      <c r="B27" s="10"/>
      <c r="C27" s="10"/>
      <c r="D27" s="10"/>
      <c r="E27" s="10"/>
      <c r="F27" s="10"/>
      <c r="G27" s="10"/>
      <c r="H27" s="10"/>
      <c r="I27" s="10"/>
      <c r="J27" s="10"/>
      <c r="K27" s="10"/>
    </row>
    <row r="28" spans="1:13" x14ac:dyDescent="0.25">
      <c r="A28" s="10"/>
      <c r="B28" s="10"/>
      <c r="C28" s="10"/>
      <c r="D28" s="10"/>
      <c r="E28" s="10"/>
      <c r="F28" s="10"/>
      <c r="G28" s="10"/>
      <c r="H28" s="10"/>
      <c r="I28" s="10"/>
      <c r="J28" s="10"/>
      <c r="K28" s="10"/>
    </row>
    <row r="29" spans="1:13" ht="19.5" customHeight="1" x14ac:dyDescent="0.3">
      <c r="A29" s="10"/>
      <c r="B29" s="10"/>
      <c r="C29" s="10"/>
      <c r="D29" s="10"/>
      <c r="E29" s="10"/>
      <c r="F29" s="10"/>
      <c r="G29" s="10"/>
      <c r="H29" s="10"/>
      <c r="I29" s="10"/>
      <c r="J29" s="10"/>
      <c r="K29" s="10"/>
      <c r="M29" s="32"/>
    </row>
    <row r="30" spans="1:13" x14ac:dyDescent="0.25">
      <c r="A30" s="10"/>
      <c r="B30" s="10"/>
      <c r="C30" s="10"/>
      <c r="D30" s="10"/>
      <c r="E30" s="10"/>
      <c r="F30" s="10"/>
      <c r="G30" s="10"/>
      <c r="H30" s="10"/>
      <c r="I30" s="10"/>
      <c r="J30" s="10"/>
      <c r="K30" s="10"/>
    </row>
    <row r="31" spans="1:13" x14ac:dyDescent="0.25">
      <c r="A31" s="10"/>
      <c r="B31" s="10"/>
      <c r="C31" s="10"/>
      <c r="D31" s="10"/>
      <c r="E31" s="10"/>
      <c r="F31" s="10"/>
      <c r="G31" s="10"/>
      <c r="H31" s="10"/>
      <c r="I31" s="10"/>
      <c r="J31" s="10"/>
      <c r="K31" s="10"/>
    </row>
    <row r="32" spans="1:13" x14ac:dyDescent="0.25">
      <c r="A32" s="10"/>
      <c r="B32" s="10"/>
      <c r="C32" s="10"/>
      <c r="D32" s="10"/>
      <c r="E32" s="10"/>
      <c r="F32" s="10"/>
      <c r="G32" s="10"/>
      <c r="H32" s="10"/>
      <c r="I32" s="10"/>
      <c r="J32" s="10"/>
      <c r="K32" s="10"/>
    </row>
    <row r="33" spans="1:11" x14ac:dyDescent="0.25">
      <c r="A33" s="10"/>
      <c r="B33" s="10"/>
      <c r="C33" s="10"/>
      <c r="D33" s="10"/>
      <c r="E33" s="10"/>
      <c r="F33" s="10"/>
      <c r="G33" s="10"/>
      <c r="H33" s="10"/>
      <c r="I33" s="10"/>
      <c r="J33" s="10"/>
      <c r="K33" s="10"/>
    </row>
    <row r="34" spans="1:11" x14ac:dyDescent="0.25">
      <c r="A34" s="10"/>
      <c r="B34" s="10"/>
      <c r="C34" s="10"/>
      <c r="D34" s="10"/>
      <c r="E34" s="10"/>
      <c r="F34" s="10"/>
      <c r="G34" s="10"/>
      <c r="H34" s="10"/>
      <c r="I34" s="10"/>
      <c r="J34" s="10"/>
      <c r="K34" s="10"/>
    </row>
    <row r="35" spans="1:11" x14ac:dyDescent="0.25">
      <c r="A35" s="10"/>
      <c r="B35" s="10"/>
      <c r="C35" s="10"/>
      <c r="D35" s="10"/>
      <c r="E35" s="10"/>
      <c r="F35" s="10"/>
      <c r="G35" s="10"/>
      <c r="H35" s="10"/>
      <c r="I35" s="10"/>
      <c r="J35" s="10"/>
      <c r="K35" s="10"/>
    </row>
    <row r="36" spans="1:11" x14ac:dyDescent="0.25">
      <c r="A36" s="10"/>
      <c r="B36" s="10"/>
      <c r="C36" s="10"/>
      <c r="D36" s="10"/>
      <c r="E36" s="10"/>
      <c r="F36" s="10"/>
      <c r="G36" s="10"/>
      <c r="H36" s="10"/>
      <c r="I36" s="10"/>
      <c r="J36" s="10"/>
      <c r="K36" s="10"/>
    </row>
  </sheetData>
  <sheetProtection sheet="1" objects="1" scenarios="1" formatColumns="0" formatRows="0"/>
  <mergeCells count="9">
    <mergeCell ref="B2:K2"/>
    <mergeCell ref="E18:K26"/>
    <mergeCell ref="E4:K6"/>
    <mergeCell ref="B10:D17"/>
    <mergeCell ref="B7:D9"/>
    <mergeCell ref="E7:K9"/>
    <mergeCell ref="B18:D26"/>
    <mergeCell ref="B4:D6"/>
    <mergeCell ref="E10:K17"/>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63"/>
  <sheetViews>
    <sheetView showGridLines="0" view="pageBreakPreview" zoomScaleNormal="100" zoomScaleSheetLayoutView="100" workbookViewId="0">
      <selection activeCell="T15" sqref="T15"/>
    </sheetView>
  </sheetViews>
  <sheetFormatPr defaultColWidth="8.85546875" defaultRowHeight="15" x14ac:dyDescent="0.25"/>
  <cols>
    <col min="1" max="1" width="1.42578125" customWidth="1"/>
    <col min="2" max="2" width="9.85546875" customWidth="1"/>
    <col min="4" max="4" width="3.42578125" customWidth="1"/>
    <col min="6" max="6" width="10.42578125" customWidth="1"/>
    <col min="9" max="9" width="6.5703125" customWidth="1"/>
    <col min="11" max="11" width="6.28515625" customWidth="1"/>
    <col min="16" max="16" width="30.42578125" customWidth="1"/>
  </cols>
  <sheetData>
    <row r="1" spans="1:16" ht="19.5" customHeight="1" x14ac:dyDescent="0.25">
      <c r="A1" s="10"/>
      <c r="B1" s="10"/>
      <c r="C1" s="10"/>
      <c r="D1" s="10"/>
      <c r="E1" s="10"/>
      <c r="F1" s="10"/>
      <c r="G1" s="10"/>
      <c r="H1" s="10"/>
      <c r="I1" s="10"/>
      <c r="J1" s="10"/>
      <c r="K1" s="10"/>
      <c r="L1" s="10"/>
      <c r="M1" s="10"/>
      <c r="N1" s="10"/>
      <c r="O1" s="10"/>
      <c r="P1" s="10"/>
    </row>
    <row r="2" spans="1:16" ht="17.100000000000001" customHeight="1" x14ac:dyDescent="0.25">
      <c r="A2" s="10"/>
      <c r="B2" s="179" t="s">
        <v>584</v>
      </c>
      <c r="C2" s="81"/>
      <c r="D2" s="81"/>
      <c r="E2" s="81"/>
      <c r="F2" s="81"/>
      <c r="G2" s="81"/>
      <c r="H2" s="81"/>
      <c r="I2" s="81"/>
      <c r="J2" s="81"/>
      <c r="K2" s="81"/>
      <c r="L2" s="81"/>
      <c r="M2" s="81"/>
      <c r="N2" s="81"/>
      <c r="O2" s="81"/>
      <c r="P2" s="81"/>
    </row>
    <row r="3" spans="1:16" ht="17.100000000000001" customHeight="1" x14ac:dyDescent="0.25">
      <c r="A3" s="10"/>
      <c r="B3" s="13"/>
      <c r="C3" s="13"/>
      <c r="D3" s="13"/>
      <c r="E3" s="13"/>
      <c r="F3" s="13"/>
      <c r="G3" s="13"/>
      <c r="H3" s="13"/>
      <c r="I3" s="13"/>
      <c r="J3" s="13"/>
      <c r="K3" s="13"/>
      <c r="L3" s="13"/>
      <c r="M3" s="13"/>
      <c r="N3" s="13"/>
      <c r="O3" s="13"/>
      <c r="P3" s="13"/>
    </row>
    <row r="4" spans="1:16" ht="15" customHeight="1" x14ac:dyDescent="0.25">
      <c r="A4" s="10"/>
      <c r="B4" s="186" t="s">
        <v>585</v>
      </c>
      <c r="C4" s="85"/>
      <c r="D4" s="85"/>
      <c r="E4" s="85"/>
      <c r="F4" s="85"/>
      <c r="G4" s="85"/>
      <c r="H4" s="85"/>
      <c r="I4" s="85"/>
      <c r="J4" s="85"/>
      <c r="K4" s="85"/>
      <c r="L4" s="85"/>
      <c r="M4" s="85"/>
      <c r="N4" s="85"/>
      <c r="O4" s="85"/>
      <c r="P4" s="85"/>
    </row>
    <row r="5" spans="1:16" ht="17.100000000000001" customHeight="1" x14ac:dyDescent="0.25">
      <c r="A5" s="10"/>
      <c r="B5" s="87"/>
      <c r="C5" s="88"/>
      <c r="D5" s="88"/>
      <c r="E5" s="88"/>
      <c r="F5" s="88"/>
      <c r="G5" s="88"/>
      <c r="H5" s="88"/>
      <c r="I5" s="88"/>
      <c r="J5" s="88"/>
      <c r="K5" s="88"/>
      <c r="L5" s="88"/>
      <c r="M5" s="88"/>
      <c r="N5" s="88"/>
      <c r="O5" s="88"/>
      <c r="P5" s="88"/>
    </row>
    <row r="6" spans="1:16" ht="17.100000000000001" customHeight="1" x14ac:dyDescent="0.25">
      <c r="A6" s="10"/>
      <c r="B6" s="103"/>
      <c r="C6" s="95"/>
      <c r="D6" s="88"/>
      <c r="E6" s="88"/>
      <c r="F6" s="88"/>
      <c r="G6" s="88"/>
      <c r="H6" s="88"/>
      <c r="I6" s="88"/>
      <c r="J6" s="88"/>
      <c r="K6" s="88"/>
      <c r="L6" s="88"/>
      <c r="M6" s="88"/>
      <c r="N6" s="88"/>
      <c r="O6" s="88"/>
      <c r="P6" s="88"/>
    </row>
    <row r="7" spans="1:16" ht="14.45" customHeight="1" x14ac:dyDescent="0.25">
      <c r="A7" s="10"/>
      <c r="B7" s="113"/>
      <c r="C7" s="182" t="s">
        <v>586</v>
      </c>
      <c r="D7" s="86"/>
      <c r="E7" s="183" t="s">
        <v>587</v>
      </c>
      <c r="F7" s="182" t="s">
        <v>588</v>
      </c>
      <c r="G7" s="184" t="s">
        <v>589</v>
      </c>
      <c r="H7" s="85"/>
      <c r="I7" s="85"/>
      <c r="J7" s="85"/>
      <c r="K7" s="86"/>
      <c r="L7" s="182" t="s">
        <v>590</v>
      </c>
      <c r="M7" s="85"/>
      <c r="N7" s="85"/>
      <c r="O7" s="85"/>
      <c r="P7" s="86"/>
    </row>
    <row r="8" spans="1:16" ht="38.25" customHeight="1" x14ac:dyDescent="0.25">
      <c r="A8" s="10"/>
      <c r="B8" s="87"/>
      <c r="C8" s="87"/>
      <c r="D8" s="89"/>
      <c r="E8" s="90"/>
      <c r="F8" s="90"/>
      <c r="G8" s="87"/>
      <c r="H8" s="88"/>
      <c r="I8" s="88"/>
      <c r="J8" s="88"/>
      <c r="K8" s="89"/>
      <c r="L8" s="87"/>
      <c r="M8" s="88"/>
      <c r="N8" s="88"/>
      <c r="O8" s="88"/>
      <c r="P8" s="89"/>
    </row>
    <row r="9" spans="1:16" ht="17.100000000000001" customHeight="1" x14ac:dyDescent="0.25">
      <c r="A9" s="10"/>
      <c r="B9" s="180">
        <v>1</v>
      </c>
      <c r="C9" s="84" t="s">
        <v>591</v>
      </c>
      <c r="D9" s="86"/>
      <c r="E9" s="84" t="s">
        <v>592</v>
      </c>
      <c r="F9" s="84" t="s">
        <v>82</v>
      </c>
      <c r="G9" s="84" t="s">
        <v>593</v>
      </c>
      <c r="H9" s="85"/>
      <c r="I9" s="85"/>
      <c r="J9" s="85"/>
      <c r="K9" s="86"/>
      <c r="L9" s="84" t="s">
        <v>594</v>
      </c>
      <c r="M9" s="85"/>
      <c r="N9" s="85"/>
      <c r="O9" s="85"/>
      <c r="P9" s="86"/>
    </row>
    <row r="10" spans="1:16" ht="17.100000000000001" customHeight="1" x14ac:dyDescent="0.25">
      <c r="A10" s="10"/>
      <c r="B10" s="181"/>
      <c r="C10" s="113"/>
      <c r="D10" s="112"/>
      <c r="E10" s="181"/>
      <c r="F10" s="181"/>
      <c r="G10" s="113"/>
      <c r="H10" s="81"/>
      <c r="I10" s="81"/>
      <c r="J10" s="81"/>
      <c r="K10" s="112"/>
      <c r="L10" s="113"/>
      <c r="M10" s="81"/>
      <c r="N10" s="81"/>
      <c r="O10" s="81"/>
      <c r="P10" s="112"/>
    </row>
    <row r="11" spans="1:16" ht="17.100000000000001" customHeight="1" x14ac:dyDescent="0.25">
      <c r="A11" s="10"/>
      <c r="B11" s="181"/>
      <c r="C11" s="113"/>
      <c r="D11" s="112"/>
      <c r="E11" s="181"/>
      <c r="F11" s="181"/>
      <c r="G11" s="113"/>
      <c r="H11" s="81"/>
      <c r="I11" s="81"/>
      <c r="J11" s="81"/>
      <c r="K11" s="112"/>
      <c r="L11" s="113"/>
      <c r="M11" s="81"/>
      <c r="N11" s="81"/>
      <c r="O11" s="81"/>
      <c r="P11" s="112"/>
    </row>
    <row r="12" spans="1:16" ht="17.100000000000001" customHeight="1" x14ac:dyDescent="0.25">
      <c r="A12" s="10"/>
      <c r="B12" s="90"/>
      <c r="C12" s="87"/>
      <c r="D12" s="89"/>
      <c r="E12" s="90"/>
      <c r="F12" s="90"/>
      <c r="G12" s="87"/>
      <c r="H12" s="88"/>
      <c r="I12" s="88"/>
      <c r="J12" s="88"/>
      <c r="K12" s="89"/>
      <c r="L12" s="87"/>
      <c r="M12" s="88"/>
      <c r="N12" s="88"/>
      <c r="O12" s="88"/>
      <c r="P12" s="89"/>
    </row>
    <row r="13" spans="1:16" ht="17.100000000000001" customHeight="1" x14ac:dyDescent="0.25">
      <c r="A13" s="10"/>
      <c r="B13" s="180">
        <v>2</v>
      </c>
      <c r="C13" s="84" t="s">
        <v>595</v>
      </c>
      <c r="D13" s="86"/>
      <c r="E13" s="84" t="s">
        <v>592</v>
      </c>
      <c r="F13" s="84" t="s">
        <v>82</v>
      </c>
      <c r="G13" s="84" t="s">
        <v>596</v>
      </c>
      <c r="H13" s="85"/>
      <c r="I13" s="85"/>
      <c r="J13" s="85"/>
      <c r="K13" s="86"/>
      <c r="L13" s="84" t="s">
        <v>597</v>
      </c>
      <c r="M13" s="85"/>
      <c r="N13" s="85"/>
      <c r="O13" s="85"/>
      <c r="P13" s="86"/>
    </row>
    <row r="14" spans="1:16" ht="17.100000000000001" customHeight="1" x14ac:dyDescent="0.25">
      <c r="A14" s="10"/>
      <c r="B14" s="181"/>
      <c r="C14" s="113"/>
      <c r="D14" s="112"/>
      <c r="E14" s="181"/>
      <c r="F14" s="181"/>
      <c r="G14" s="113"/>
      <c r="H14" s="81"/>
      <c r="I14" s="81"/>
      <c r="J14" s="81"/>
      <c r="K14" s="112"/>
      <c r="L14" s="113"/>
      <c r="M14" s="81"/>
      <c r="N14" s="81"/>
      <c r="O14" s="81"/>
      <c r="P14" s="112"/>
    </row>
    <row r="15" spans="1:16" ht="17.100000000000001" customHeight="1" x14ac:dyDescent="0.25">
      <c r="A15" s="10"/>
      <c r="B15" s="181"/>
      <c r="C15" s="113"/>
      <c r="D15" s="112"/>
      <c r="E15" s="181"/>
      <c r="F15" s="181"/>
      <c r="G15" s="113"/>
      <c r="H15" s="81"/>
      <c r="I15" s="81"/>
      <c r="J15" s="81"/>
      <c r="K15" s="112"/>
      <c r="L15" s="113"/>
      <c r="M15" s="81"/>
      <c r="N15" s="81"/>
      <c r="O15" s="81"/>
      <c r="P15" s="112"/>
    </row>
    <row r="16" spans="1:16" ht="103.5" customHeight="1" x14ac:dyDescent="0.25">
      <c r="A16" s="10"/>
      <c r="B16" s="90"/>
      <c r="C16" s="87"/>
      <c r="D16" s="89"/>
      <c r="E16" s="90"/>
      <c r="F16" s="90"/>
      <c r="G16" s="87"/>
      <c r="H16" s="88"/>
      <c r="I16" s="88"/>
      <c r="J16" s="88"/>
      <c r="K16" s="89"/>
      <c r="L16" s="87"/>
      <c r="M16" s="88"/>
      <c r="N16" s="88"/>
      <c r="O16" s="88"/>
      <c r="P16" s="89"/>
    </row>
    <row r="17" spans="1:16" ht="17.100000000000001" customHeight="1" x14ac:dyDescent="0.25">
      <c r="A17" s="10"/>
      <c r="B17" s="180">
        <v>3</v>
      </c>
      <c r="C17" s="84" t="s">
        <v>591</v>
      </c>
      <c r="D17" s="86"/>
      <c r="E17" s="84" t="s">
        <v>592</v>
      </c>
      <c r="F17" s="103" t="s">
        <v>82</v>
      </c>
      <c r="G17" s="84" t="s">
        <v>598</v>
      </c>
      <c r="H17" s="85"/>
      <c r="I17" s="85"/>
      <c r="J17" s="85"/>
      <c r="K17" s="86"/>
      <c r="L17" s="84" t="s">
        <v>599</v>
      </c>
      <c r="M17" s="85"/>
      <c r="N17" s="85"/>
      <c r="O17" s="85"/>
      <c r="P17" s="86"/>
    </row>
    <row r="18" spans="1:16" ht="17.100000000000001" customHeight="1" x14ac:dyDescent="0.25">
      <c r="A18" s="10"/>
      <c r="B18" s="181"/>
      <c r="C18" s="113"/>
      <c r="D18" s="112"/>
      <c r="E18" s="181"/>
      <c r="F18" s="113"/>
      <c r="G18" s="113"/>
      <c r="H18" s="81"/>
      <c r="I18" s="81"/>
      <c r="J18" s="81"/>
      <c r="K18" s="112"/>
      <c r="L18" s="113"/>
      <c r="M18" s="81"/>
      <c r="N18" s="81"/>
      <c r="O18" s="81"/>
      <c r="P18" s="112"/>
    </row>
    <row r="19" spans="1:16" ht="17.100000000000001" customHeight="1" x14ac:dyDescent="0.25">
      <c r="A19" s="10"/>
      <c r="B19" s="181"/>
      <c r="C19" s="113"/>
      <c r="D19" s="112"/>
      <c r="E19" s="181"/>
      <c r="F19" s="113"/>
      <c r="G19" s="113"/>
      <c r="H19" s="81"/>
      <c r="I19" s="81"/>
      <c r="J19" s="81"/>
      <c r="K19" s="112"/>
      <c r="L19" s="113"/>
      <c r="M19" s="81"/>
      <c r="N19" s="81"/>
      <c r="O19" s="81"/>
      <c r="P19" s="112"/>
    </row>
    <row r="20" spans="1:16" ht="30" customHeight="1" x14ac:dyDescent="0.25">
      <c r="A20" s="10"/>
      <c r="B20" s="90"/>
      <c r="C20" s="87"/>
      <c r="D20" s="89"/>
      <c r="E20" s="90"/>
      <c r="F20" s="87"/>
      <c r="G20" s="87"/>
      <c r="H20" s="88"/>
      <c r="I20" s="88"/>
      <c r="J20" s="88"/>
      <c r="K20" s="89"/>
      <c r="L20" s="87"/>
      <c r="M20" s="88"/>
      <c r="N20" s="88"/>
      <c r="O20" s="88"/>
      <c r="P20" s="89"/>
    </row>
    <row r="21" spans="1:16" ht="17.100000000000001" customHeight="1" x14ac:dyDescent="0.25">
      <c r="A21" s="10"/>
      <c r="B21" s="180">
        <v>4</v>
      </c>
      <c r="C21" s="84" t="s">
        <v>600</v>
      </c>
      <c r="D21" s="86"/>
      <c r="E21" s="84" t="s">
        <v>592</v>
      </c>
      <c r="F21" s="103" t="s">
        <v>82</v>
      </c>
      <c r="G21" s="84" t="s">
        <v>601</v>
      </c>
      <c r="H21" s="85"/>
      <c r="I21" s="85"/>
      <c r="J21" s="85"/>
      <c r="K21" s="86"/>
      <c r="L21" s="84" t="s">
        <v>602</v>
      </c>
      <c r="M21" s="85"/>
      <c r="N21" s="85"/>
      <c r="O21" s="85"/>
      <c r="P21" s="86"/>
    </row>
    <row r="22" spans="1:16" ht="17.100000000000001" customHeight="1" x14ac:dyDescent="0.25">
      <c r="A22" s="10"/>
      <c r="B22" s="181"/>
      <c r="C22" s="113"/>
      <c r="D22" s="112"/>
      <c r="E22" s="181"/>
      <c r="F22" s="113"/>
      <c r="G22" s="113"/>
      <c r="H22" s="81"/>
      <c r="I22" s="81"/>
      <c r="J22" s="81"/>
      <c r="K22" s="112"/>
      <c r="L22" s="113"/>
      <c r="M22" s="81"/>
      <c r="N22" s="81"/>
      <c r="O22" s="81"/>
      <c r="P22" s="112"/>
    </row>
    <row r="23" spans="1:16" ht="17.100000000000001" customHeight="1" x14ac:dyDescent="0.25">
      <c r="A23" s="10"/>
      <c r="B23" s="181"/>
      <c r="C23" s="113"/>
      <c r="D23" s="112"/>
      <c r="E23" s="181"/>
      <c r="F23" s="113"/>
      <c r="G23" s="113"/>
      <c r="H23" s="81"/>
      <c r="I23" s="81"/>
      <c r="J23" s="81"/>
      <c r="K23" s="112"/>
      <c r="L23" s="113"/>
      <c r="M23" s="81"/>
      <c r="N23" s="81"/>
      <c r="O23" s="81"/>
      <c r="P23" s="112"/>
    </row>
    <row r="24" spans="1:16" ht="40.5" customHeight="1" x14ac:dyDescent="0.25">
      <c r="A24" s="10"/>
      <c r="B24" s="90"/>
      <c r="C24" s="87"/>
      <c r="D24" s="89"/>
      <c r="E24" s="90"/>
      <c r="F24" s="87"/>
      <c r="G24" s="87"/>
      <c r="H24" s="88"/>
      <c r="I24" s="88"/>
      <c r="J24" s="88"/>
      <c r="K24" s="89"/>
      <c r="L24" s="87"/>
      <c r="M24" s="88"/>
      <c r="N24" s="88"/>
      <c r="O24" s="88"/>
      <c r="P24" s="89"/>
    </row>
    <row r="25" spans="1:16" ht="17.100000000000001" customHeight="1" x14ac:dyDescent="0.25">
      <c r="A25" s="10"/>
      <c r="B25" s="180">
        <v>5</v>
      </c>
      <c r="C25" s="84" t="s">
        <v>603</v>
      </c>
      <c r="D25" s="86"/>
      <c r="E25" s="84" t="s">
        <v>592</v>
      </c>
      <c r="F25" s="103" t="s">
        <v>82</v>
      </c>
      <c r="G25" s="84" t="s">
        <v>604</v>
      </c>
      <c r="H25" s="85"/>
      <c r="I25" s="85"/>
      <c r="J25" s="85"/>
      <c r="K25" s="86"/>
      <c r="L25" s="84" t="s">
        <v>605</v>
      </c>
      <c r="M25" s="85"/>
      <c r="N25" s="85"/>
      <c r="O25" s="85"/>
      <c r="P25" s="86"/>
    </row>
    <row r="26" spans="1:16" ht="17.100000000000001" customHeight="1" x14ac:dyDescent="0.25">
      <c r="A26" s="10"/>
      <c r="B26" s="181"/>
      <c r="C26" s="113"/>
      <c r="D26" s="112"/>
      <c r="E26" s="181"/>
      <c r="F26" s="113"/>
      <c r="G26" s="113"/>
      <c r="H26" s="81"/>
      <c r="I26" s="81"/>
      <c r="J26" s="81"/>
      <c r="K26" s="112"/>
      <c r="L26" s="113"/>
      <c r="M26" s="81"/>
      <c r="N26" s="81"/>
      <c r="O26" s="81"/>
      <c r="P26" s="112"/>
    </row>
    <row r="27" spans="1:16" x14ac:dyDescent="0.25">
      <c r="A27" s="10"/>
      <c r="B27" s="181"/>
      <c r="C27" s="113"/>
      <c r="D27" s="112"/>
      <c r="E27" s="181"/>
      <c r="F27" s="113"/>
      <c r="G27" s="113"/>
      <c r="H27" s="81"/>
      <c r="I27" s="81"/>
      <c r="J27" s="81"/>
      <c r="K27" s="112"/>
      <c r="L27" s="113"/>
      <c r="M27" s="81"/>
      <c r="N27" s="81"/>
      <c r="O27" s="81"/>
      <c r="P27" s="112"/>
    </row>
    <row r="28" spans="1:16" ht="110.25" customHeight="1" x14ac:dyDescent="0.25">
      <c r="A28" s="10"/>
      <c r="B28" s="90"/>
      <c r="C28" s="87"/>
      <c r="D28" s="89"/>
      <c r="E28" s="90"/>
      <c r="F28" s="87"/>
      <c r="G28" s="87"/>
      <c r="H28" s="88"/>
      <c r="I28" s="88"/>
      <c r="J28" s="88"/>
      <c r="K28" s="89"/>
      <c r="L28" s="87"/>
      <c r="M28" s="88"/>
      <c r="N28" s="88"/>
      <c r="O28" s="88"/>
      <c r="P28" s="89"/>
    </row>
    <row r="29" spans="1:16" x14ac:dyDescent="0.25">
      <c r="A29" s="10"/>
      <c r="B29" s="180">
        <v>6</v>
      </c>
      <c r="C29" s="84" t="s">
        <v>606</v>
      </c>
      <c r="D29" s="86"/>
      <c r="E29" s="84" t="s">
        <v>592</v>
      </c>
      <c r="F29" s="103" t="s">
        <v>82</v>
      </c>
      <c r="G29" s="84" t="s">
        <v>607</v>
      </c>
      <c r="H29" s="85"/>
      <c r="I29" s="85"/>
      <c r="J29" s="85"/>
      <c r="K29" s="86"/>
      <c r="L29" s="84" t="s">
        <v>608</v>
      </c>
      <c r="M29" s="85"/>
      <c r="N29" s="85"/>
      <c r="O29" s="85"/>
      <c r="P29" s="86"/>
    </row>
    <row r="30" spans="1:16" x14ac:dyDescent="0.25">
      <c r="A30" s="10"/>
      <c r="B30" s="181"/>
      <c r="C30" s="113"/>
      <c r="D30" s="112"/>
      <c r="E30" s="181"/>
      <c r="F30" s="113"/>
      <c r="G30" s="113"/>
      <c r="H30" s="81"/>
      <c r="I30" s="81"/>
      <c r="J30" s="81"/>
      <c r="K30" s="112"/>
      <c r="L30" s="113"/>
      <c r="M30" s="81"/>
      <c r="N30" s="81"/>
      <c r="O30" s="81"/>
      <c r="P30" s="112"/>
    </row>
    <row r="31" spans="1:16" x14ac:dyDescent="0.25">
      <c r="A31" s="10"/>
      <c r="B31" s="181"/>
      <c r="C31" s="113"/>
      <c r="D31" s="112"/>
      <c r="E31" s="181"/>
      <c r="F31" s="113"/>
      <c r="G31" s="113"/>
      <c r="H31" s="81"/>
      <c r="I31" s="81"/>
      <c r="J31" s="81"/>
      <c r="K31" s="112"/>
      <c r="L31" s="113"/>
      <c r="M31" s="81"/>
      <c r="N31" s="81"/>
      <c r="O31" s="81"/>
      <c r="P31" s="112"/>
    </row>
    <row r="32" spans="1:16" ht="41.25" customHeight="1" x14ac:dyDescent="0.25">
      <c r="A32" s="10"/>
      <c r="B32" s="90"/>
      <c r="C32" s="87"/>
      <c r="D32" s="89"/>
      <c r="E32" s="90"/>
      <c r="F32" s="87"/>
      <c r="G32" s="87"/>
      <c r="H32" s="88"/>
      <c r="I32" s="88"/>
      <c r="J32" s="88"/>
      <c r="K32" s="89"/>
      <c r="L32" s="87"/>
      <c r="M32" s="88"/>
      <c r="N32" s="88"/>
      <c r="O32" s="88"/>
      <c r="P32" s="89"/>
    </row>
    <row r="33" spans="1:16" x14ac:dyDescent="0.25">
      <c r="A33" s="10"/>
      <c r="B33" s="180">
        <v>7</v>
      </c>
      <c r="C33" s="84" t="s">
        <v>609</v>
      </c>
      <c r="D33" s="86"/>
      <c r="E33" s="84" t="s">
        <v>577</v>
      </c>
      <c r="F33" s="103" t="s">
        <v>82</v>
      </c>
      <c r="G33" s="84" t="s">
        <v>610</v>
      </c>
      <c r="H33" s="85"/>
      <c r="I33" s="85"/>
      <c r="J33" s="85"/>
      <c r="K33" s="86"/>
      <c r="L33" s="84" t="s">
        <v>611</v>
      </c>
      <c r="M33" s="85"/>
      <c r="N33" s="85"/>
      <c r="O33" s="85"/>
      <c r="P33" s="86"/>
    </row>
    <row r="34" spans="1:16" x14ac:dyDescent="0.25">
      <c r="A34" s="10"/>
      <c r="B34" s="181"/>
      <c r="C34" s="113"/>
      <c r="D34" s="112"/>
      <c r="E34" s="181"/>
      <c r="F34" s="113"/>
      <c r="G34" s="113"/>
      <c r="H34" s="81"/>
      <c r="I34" s="81"/>
      <c r="J34" s="81"/>
      <c r="K34" s="112"/>
      <c r="L34" s="113"/>
      <c r="M34" s="81"/>
      <c r="N34" s="81"/>
      <c r="O34" s="81"/>
      <c r="P34" s="112"/>
    </row>
    <row r="35" spans="1:16" x14ac:dyDescent="0.25">
      <c r="A35" s="10"/>
      <c r="B35" s="181"/>
      <c r="C35" s="113"/>
      <c r="D35" s="112"/>
      <c r="E35" s="181"/>
      <c r="F35" s="113"/>
      <c r="G35" s="113"/>
      <c r="H35" s="81"/>
      <c r="I35" s="81"/>
      <c r="J35" s="81"/>
      <c r="K35" s="112"/>
      <c r="L35" s="113"/>
      <c r="M35" s="81"/>
      <c r="N35" s="81"/>
      <c r="O35" s="81"/>
      <c r="P35" s="112"/>
    </row>
    <row r="36" spans="1:16" ht="46.5" customHeight="1" x14ac:dyDescent="0.25">
      <c r="A36" s="10"/>
      <c r="B36" s="90"/>
      <c r="C36" s="87"/>
      <c r="D36" s="89"/>
      <c r="E36" s="90"/>
      <c r="F36" s="87"/>
      <c r="G36" s="87"/>
      <c r="H36" s="88"/>
      <c r="I36" s="88"/>
      <c r="J36" s="88"/>
      <c r="K36" s="89"/>
      <c r="L36" s="87"/>
      <c r="M36" s="88"/>
      <c r="N36" s="88"/>
      <c r="O36" s="88"/>
      <c r="P36" s="89"/>
    </row>
    <row r="37" spans="1:16" ht="27" customHeight="1" x14ac:dyDescent="0.25">
      <c r="A37" s="10"/>
      <c r="B37" s="180">
        <v>8</v>
      </c>
      <c r="C37" s="84" t="s">
        <v>595</v>
      </c>
      <c r="D37" s="86"/>
      <c r="E37" s="84" t="s">
        <v>592</v>
      </c>
      <c r="F37" s="103" t="s">
        <v>82</v>
      </c>
      <c r="G37" s="84" t="s">
        <v>612</v>
      </c>
      <c r="H37" s="85"/>
      <c r="I37" s="85"/>
      <c r="J37" s="85"/>
      <c r="K37" s="86"/>
      <c r="L37" s="84" t="s">
        <v>613</v>
      </c>
      <c r="M37" s="85"/>
      <c r="N37" s="85"/>
      <c r="O37" s="85"/>
      <c r="P37" s="86"/>
    </row>
    <row r="38" spans="1:16" x14ac:dyDescent="0.25">
      <c r="A38" s="10"/>
      <c r="B38" s="181"/>
      <c r="C38" s="113"/>
      <c r="D38" s="112"/>
      <c r="E38" s="181"/>
      <c r="F38" s="113"/>
      <c r="G38" s="113"/>
      <c r="H38" s="81"/>
      <c r="I38" s="81"/>
      <c r="J38" s="81"/>
      <c r="K38" s="112"/>
      <c r="L38" s="113"/>
      <c r="M38" s="81"/>
      <c r="N38" s="81"/>
      <c r="O38" s="81"/>
      <c r="P38" s="112"/>
    </row>
    <row r="39" spans="1:16" x14ac:dyDescent="0.25">
      <c r="A39" s="10"/>
      <c r="B39" s="181"/>
      <c r="C39" s="113"/>
      <c r="D39" s="112"/>
      <c r="E39" s="181"/>
      <c r="F39" s="113"/>
      <c r="G39" s="113"/>
      <c r="H39" s="81"/>
      <c r="I39" s="81"/>
      <c r="J39" s="81"/>
      <c r="K39" s="112"/>
      <c r="L39" s="113"/>
      <c r="M39" s="81"/>
      <c r="N39" s="81"/>
      <c r="O39" s="81"/>
      <c r="P39" s="112"/>
    </row>
    <row r="40" spans="1:16" ht="44.25" customHeight="1" x14ac:dyDescent="0.25">
      <c r="A40" s="10"/>
      <c r="B40" s="90"/>
      <c r="C40" s="87"/>
      <c r="D40" s="89"/>
      <c r="E40" s="90"/>
      <c r="F40" s="87"/>
      <c r="G40" s="87"/>
      <c r="H40" s="88"/>
      <c r="I40" s="88"/>
      <c r="J40" s="88"/>
      <c r="K40" s="89"/>
      <c r="L40" s="87"/>
      <c r="M40" s="88"/>
      <c r="N40" s="88"/>
      <c r="O40" s="88"/>
      <c r="P40" s="89"/>
    </row>
    <row r="41" spans="1:16" ht="27" customHeight="1" x14ac:dyDescent="0.25">
      <c r="A41" s="10"/>
      <c r="B41" s="180">
        <v>9</v>
      </c>
      <c r="C41" s="84" t="s">
        <v>606</v>
      </c>
      <c r="D41" s="86"/>
      <c r="E41" s="84" t="s">
        <v>592</v>
      </c>
      <c r="F41" s="103" t="s">
        <v>82</v>
      </c>
      <c r="G41" s="84" t="s">
        <v>614</v>
      </c>
      <c r="H41" s="85"/>
      <c r="I41" s="85"/>
      <c r="J41" s="85"/>
      <c r="K41" s="86"/>
      <c r="L41" s="84" t="s">
        <v>615</v>
      </c>
      <c r="M41" s="85"/>
      <c r="N41" s="85"/>
      <c r="O41" s="85"/>
      <c r="P41" s="86"/>
    </row>
    <row r="42" spans="1:16" x14ac:dyDescent="0.25">
      <c r="A42" s="10"/>
      <c r="B42" s="181"/>
      <c r="C42" s="113"/>
      <c r="D42" s="112"/>
      <c r="E42" s="181"/>
      <c r="F42" s="113"/>
      <c r="G42" s="113"/>
      <c r="H42" s="81"/>
      <c r="I42" s="81"/>
      <c r="J42" s="81"/>
      <c r="K42" s="112"/>
      <c r="L42" s="113"/>
      <c r="M42" s="81"/>
      <c r="N42" s="81"/>
      <c r="O42" s="81"/>
      <c r="P42" s="112"/>
    </row>
    <row r="43" spans="1:16" ht="27" customHeight="1" x14ac:dyDescent="0.25">
      <c r="A43" s="10"/>
      <c r="B43" s="180">
        <v>10</v>
      </c>
      <c r="C43" s="84" t="s">
        <v>616</v>
      </c>
      <c r="D43" s="86"/>
      <c r="E43" s="84" t="s">
        <v>592</v>
      </c>
      <c r="F43" s="103" t="s">
        <v>82</v>
      </c>
      <c r="G43" s="84" t="s">
        <v>617</v>
      </c>
      <c r="H43" s="85"/>
      <c r="I43" s="85"/>
      <c r="J43" s="85"/>
      <c r="K43" s="86"/>
      <c r="L43" s="84" t="s">
        <v>618</v>
      </c>
      <c r="M43" s="85"/>
      <c r="N43" s="85"/>
      <c r="O43" s="85"/>
      <c r="P43" s="86"/>
    </row>
    <row r="44" spans="1:16" x14ac:dyDescent="0.25">
      <c r="A44" s="10"/>
      <c r="B44" s="181"/>
      <c r="C44" s="113"/>
      <c r="D44" s="112"/>
      <c r="E44" s="181"/>
      <c r="F44" s="113"/>
      <c r="G44" s="113"/>
      <c r="H44" s="81"/>
      <c r="I44" s="81"/>
      <c r="J44" s="81"/>
      <c r="K44" s="112"/>
      <c r="L44" s="113"/>
      <c r="M44" s="81"/>
      <c r="N44" s="81"/>
      <c r="O44" s="81"/>
      <c r="P44" s="112"/>
    </row>
    <row r="45" spans="1:16" ht="27" customHeight="1" x14ac:dyDescent="0.25">
      <c r="A45" s="10"/>
      <c r="B45" s="180">
        <v>11</v>
      </c>
      <c r="C45" s="84" t="s">
        <v>606</v>
      </c>
      <c r="D45" s="86"/>
      <c r="E45" s="84" t="s">
        <v>592</v>
      </c>
      <c r="F45" s="103" t="s">
        <v>82</v>
      </c>
      <c r="G45" s="84" t="s">
        <v>619</v>
      </c>
      <c r="H45" s="85"/>
      <c r="I45" s="85"/>
      <c r="J45" s="85"/>
      <c r="K45" s="86"/>
      <c r="L45" s="84" t="s">
        <v>620</v>
      </c>
      <c r="M45" s="85"/>
      <c r="N45" s="85"/>
      <c r="O45" s="85"/>
      <c r="P45" s="86"/>
    </row>
    <row r="46" spans="1:16" x14ac:dyDescent="0.25">
      <c r="A46" s="10"/>
      <c r="B46" s="181"/>
      <c r="C46" s="113"/>
      <c r="D46" s="112"/>
      <c r="E46" s="181"/>
      <c r="F46" s="113"/>
      <c r="G46" s="113"/>
      <c r="H46" s="81"/>
      <c r="I46" s="81"/>
      <c r="J46" s="81"/>
      <c r="K46" s="112"/>
      <c r="L46" s="113"/>
      <c r="M46" s="81"/>
      <c r="N46" s="81"/>
      <c r="O46" s="81"/>
      <c r="P46" s="112"/>
    </row>
    <row r="47" spans="1:16" x14ac:dyDescent="0.25">
      <c r="A47" s="10"/>
      <c r="B47" s="181"/>
      <c r="C47" s="113"/>
      <c r="D47" s="112"/>
      <c r="E47" s="181"/>
      <c r="F47" s="113"/>
      <c r="G47" s="113"/>
      <c r="H47" s="81"/>
      <c r="I47" s="81"/>
      <c r="J47" s="81"/>
      <c r="K47" s="112"/>
      <c r="L47" s="113"/>
      <c r="M47" s="81"/>
      <c r="N47" s="81"/>
      <c r="O47" s="81"/>
      <c r="P47" s="112"/>
    </row>
    <row r="48" spans="1:16" x14ac:dyDescent="0.25">
      <c r="A48" s="10"/>
      <c r="B48" s="90"/>
      <c r="C48" s="87"/>
      <c r="D48" s="89"/>
      <c r="E48" s="90"/>
      <c r="F48" s="87"/>
      <c r="G48" s="87"/>
      <c r="H48" s="88"/>
      <c r="I48" s="88"/>
      <c r="J48" s="88"/>
      <c r="K48" s="89"/>
      <c r="L48" s="87"/>
      <c r="M48" s="88"/>
      <c r="N48" s="88"/>
      <c r="O48" s="88"/>
      <c r="P48" s="89"/>
    </row>
    <row r="49" spans="1:16" ht="27" customHeight="1" x14ac:dyDescent="0.25">
      <c r="A49" s="10"/>
      <c r="B49" s="180">
        <v>12</v>
      </c>
      <c r="C49" s="84" t="s">
        <v>595</v>
      </c>
      <c r="D49" s="86"/>
      <c r="E49" s="84" t="s">
        <v>577</v>
      </c>
      <c r="F49" s="103" t="s">
        <v>82</v>
      </c>
      <c r="G49" s="84" t="s">
        <v>621</v>
      </c>
      <c r="H49" s="85"/>
      <c r="I49" s="85"/>
      <c r="J49" s="85"/>
      <c r="K49" s="86"/>
      <c r="L49" s="84" t="s">
        <v>622</v>
      </c>
      <c r="M49" s="85"/>
      <c r="N49" s="85"/>
      <c r="O49" s="85"/>
      <c r="P49" s="86"/>
    </row>
    <row r="50" spans="1:16" x14ac:dyDescent="0.25">
      <c r="A50" s="10"/>
      <c r="B50" s="181"/>
      <c r="C50" s="113"/>
      <c r="D50" s="112"/>
      <c r="E50" s="181"/>
      <c r="F50" s="113"/>
      <c r="G50" s="113"/>
      <c r="H50" s="81"/>
      <c r="I50" s="81"/>
      <c r="J50" s="81"/>
      <c r="K50" s="112"/>
      <c r="L50" s="113"/>
      <c r="M50" s="81"/>
      <c r="N50" s="81"/>
      <c r="O50" s="81"/>
      <c r="P50" s="112"/>
    </row>
    <row r="51" spans="1:16" x14ac:dyDescent="0.25">
      <c r="A51" s="10"/>
      <c r="B51" s="187"/>
      <c r="C51" s="85"/>
      <c r="D51" s="85"/>
      <c r="E51" s="85"/>
      <c r="F51" s="85"/>
      <c r="G51" s="85"/>
      <c r="H51" s="85"/>
      <c r="I51" s="85"/>
      <c r="J51" s="85"/>
      <c r="K51" s="85"/>
      <c r="L51" s="85"/>
      <c r="M51" s="85"/>
      <c r="N51" s="85"/>
      <c r="O51" s="85"/>
      <c r="P51" s="85"/>
    </row>
    <row r="52" spans="1:16" x14ac:dyDescent="0.25">
      <c r="A52" s="10"/>
      <c r="B52" s="87"/>
      <c r="C52" s="88"/>
      <c r="D52" s="88"/>
      <c r="E52" s="88"/>
      <c r="F52" s="88"/>
      <c r="G52" s="88"/>
      <c r="H52" s="88"/>
      <c r="I52" s="88"/>
      <c r="J52" s="88"/>
      <c r="K52" s="88"/>
      <c r="L52" s="88"/>
      <c r="M52" s="88"/>
      <c r="N52" s="88"/>
      <c r="O52" s="88"/>
      <c r="P52" s="88"/>
    </row>
    <row r="53" spans="1:16" x14ac:dyDescent="0.25">
      <c r="A53" s="10"/>
      <c r="B53" s="185" t="s">
        <v>623</v>
      </c>
      <c r="C53" s="104"/>
      <c r="D53" s="104"/>
      <c r="E53" s="104"/>
      <c r="F53" s="104"/>
      <c r="G53" s="104"/>
      <c r="H53" s="104"/>
      <c r="I53" s="104"/>
      <c r="J53" s="104"/>
      <c r="K53" s="104"/>
      <c r="L53" s="104"/>
      <c r="M53" s="104"/>
      <c r="N53" s="104"/>
      <c r="O53" s="104"/>
      <c r="P53" s="106"/>
    </row>
    <row r="54" spans="1:16" ht="14.45" customHeight="1" x14ac:dyDescent="0.25">
      <c r="A54" s="10"/>
      <c r="B54" s="178" t="s">
        <v>624</v>
      </c>
      <c r="C54" s="178" t="s">
        <v>625</v>
      </c>
      <c r="D54" s="178" t="s">
        <v>626</v>
      </c>
      <c r="E54" s="85"/>
      <c r="F54" s="85"/>
      <c r="G54" s="85"/>
      <c r="H54" s="85"/>
      <c r="I54" s="85"/>
      <c r="J54" s="85"/>
      <c r="K54" s="85"/>
      <c r="L54" s="85"/>
      <c r="M54" s="85"/>
      <c r="N54" s="85"/>
      <c r="O54" s="85"/>
      <c r="P54" s="86"/>
    </row>
    <row r="55" spans="1:16" ht="17.100000000000001" customHeight="1" x14ac:dyDescent="0.25">
      <c r="A55" s="10"/>
      <c r="B55" s="90"/>
      <c r="C55" s="90"/>
      <c r="D55" s="87"/>
      <c r="E55" s="88"/>
      <c r="F55" s="88"/>
      <c r="G55" s="88"/>
      <c r="H55" s="88"/>
      <c r="I55" s="88"/>
      <c r="J55" s="88"/>
      <c r="K55" s="88"/>
      <c r="L55" s="88"/>
      <c r="M55" s="88"/>
      <c r="N55" s="88"/>
      <c r="O55" s="88"/>
      <c r="P55" s="89"/>
    </row>
    <row r="56" spans="1:16" ht="17.100000000000001" customHeight="1" x14ac:dyDescent="0.25">
      <c r="A56" s="10"/>
      <c r="B56" s="84" t="s">
        <v>592</v>
      </c>
      <c r="C56" s="188" t="s">
        <v>592</v>
      </c>
      <c r="D56" s="84" t="s">
        <v>627</v>
      </c>
      <c r="E56" s="85"/>
      <c r="F56" s="85"/>
      <c r="G56" s="85"/>
      <c r="H56" s="85"/>
      <c r="I56" s="85"/>
      <c r="J56" s="85"/>
      <c r="K56" s="85"/>
      <c r="L56" s="85"/>
      <c r="M56" s="85"/>
      <c r="N56" s="85"/>
      <c r="O56" s="85"/>
      <c r="P56" s="86"/>
    </row>
    <row r="57" spans="1:16" ht="17.100000000000001" customHeight="1" x14ac:dyDescent="0.25">
      <c r="A57" s="10"/>
      <c r="B57" s="181"/>
      <c r="C57" s="181"/>
      <c r="D57" s="113"/>
      <c r="E57" s="81"/>
      <c r="F57" s="81"/>
      <c r="G57" s="81"/>
      <c r="H57" s="81"/>
      <c r="I57" s="81"/>
      <c r="J57" s="81"/>
      <c r="K57" s="81"/>
      <c r="L57" s="81"/>
      <c r="M57" s="81"/>
      <c r="N57" s="81"/>
      <c r="O57" s="81"/>
      <c r="P57" s="112"/>
    </row>
    <row r="58" spans="1:16" ht="17.100000000000001" customHeight="1" x14ac:dyDescent="0.25">
      <c r="A58" s="10"/>
      <c r="B58" s="90"/>
      <c r="C58" s="90"/>
      <c r="D58" s="87"/>
      <c r="E58" s="88"/>
      <c r="F58" s="88"/>
      <c r="G58" s="88"/>
      <c r="H58" s="88"/>
      <c r="I58" s="88"/>
      <c r="J58" s="88"/>
      <c r="K58" s="88"/>
      <c r="L58" s="88"/>
      <c r="M58" s="88"/>
      <c r="N58" s="88"/>
      <c r="O58" s="88"/>
      <c r="P58" s="89"/>
    </row>
    <row r="59" spans="1:16" ht="17.100000000000001" customHeight="1" x14ac:dyDescent="0.25">
      <c r="A59" s="10"/>
      <c r="B59" s="10"/>
      <c r="C59" s="10"/>
      <c r="D59" s="10"/>
      <c r="E59" s="10"/>
      <c r="F59" s="10"/>
      <c r="G59" s="10"/>
      <c r="H59" s="10"/>
      <c r="I59" s="10"/>
      <c r="J59" s="10"/>
      <c r="K59" s="10"/>
      <c r="L59" s="10"/>
      <c r="M59" s="10"/>
      <c r="N59" s="10"/>
      <c r="O59" s="10"/>
      <c r="P59" s="10"/>
    </row>
    <row r="60" spans="1:16" ht="14.45" customHeight="1" x14ac:dyDescent="0.25">
      <c r="A60" s="10"/>
      <c r="B60" s="154" t="s">
        <v>628</v>
      </c>
      <c r="C60" s="81"/>
      <c r="D60" s="81"/>
      <c r="E60" s="81"/>
      <c r="F60" s="81"/>
      <c r="G60" s="81"/>
      <c r="H60" s="81"/>
      <c r="I60" s="81"/>
      <c r="J60" s="81"/>
      <c r="K60" s="81"/>
      <c r="L60" s="81"/>
      <c r="M60" s="81"/>
      <c r="N60" s="81"/>
      <c r="O60" s="81"/>
      <c r="P60" s="81"/>
    </row>
    <row r="61" spans="1:16" x14ac:dyDescent="0.25">
      <c r="A61" s="10"/>
      <c r="B61" s="81"/>
      <c r="C61" s="81"/>
      <c r="D61" s="81"/>
      <c r="E61" s="81"/>
      <c r="F61" s="81"/>
      <c r="G61" s="81"/>
      <c r="H61" s="81"/>
      <c r="I61" s="81"/>
      <c r="J61" s="81"/>
      <c r="K61" s="81"/>
      <c r="L61" s="81"/>
      <c r="M61" s="81"/>
      <c r="N61" s="81"/>
      <c r="O61" s="81"/>
      <c r="P61" s="81"/>
    </row>
    <row r="62" spans="1:16" ht="17.100000000000001" customHeight="1" x14ac:dyDescent="0.25">
      <c r="A62" s="10"/>
      <c r="B62" s="81"/>
      <c r="C62" s="81"/>
      <c r="D62" s="81"/>
      <c r="E62" s="81"/>
      <c r="F62" s="81"/>
      <c r="G62" s="81"/>
      <c r="H62" s="81"/>
      <c r="I62" s="81"/>
      <c r="J62" s="81"/>
      <c r="K62" s="81"/>
      <c r="L62" s="81"/>
      <c r="M62" s="81"/>
      <c r="N62" s="81"/>
      <c r="O62" s="81"/>
      <c r="P62" s="81"/>
    </row>
    <row r="63" spans="1:16" x14ac:dyDescent="0.25">
      <c r="A63" s="10"/>
      <c r="B63" s="10"/>
      <c r="C63" s="10"/>
      <c r="D63" s="10"/>
      <c r="E63" s="10"/>
      <c r="F63" s="10"/>
      <c r="G63" s="10"/>
      <c r="H63" s="10"/>
      <c r="I63" s="10"/>
      <c r="J63" s="10"/>
      <c r="K63" s="10"/>
      <c r="L63" s="10"/>
      <c r="M63" s="10"/>
      <c r="N63" s="10"/>
      <c r="O63" s="10"/>
      <c r="P63" s="10"/>
    </row>
  </sheetData>
  <sheetProtection sheet="1" objects="1" scenarios="1" formatColumns="0" formatRows="0"/>
  <mergeCells count="90">
    <mergeCell ref="B56:B58"/>
    <mergeCell ref="B33:B36"/>
    <mergeCell ref="E25:E28"/>
    <mergeCell ref="F9:F12"/>
    <mergeCell ref="B25:B28"/>
    <mergeCell ref="D56:P58"/>
    <mergeCell ref="L13:P16"/>
    <mergeCell ref="C33:D36"/>
    <mergeCell ref="C29:D32"/>
    <mergeCell ref="G17:K20"/>
    <mergeCell ref="F41:F42"/>
    <mergeCell ref="E33:E36"/>
    <mergeCell ref="F29:F32"/>
    <mergeCell ref="E21:E24"/>
    <mergeCell ref="L33:P36"/>
    <mergeCell ref="C56:C58"/>
    <mergeCell ref="B9:B12"/>
    <mergeCell ref="C41:D42"/>
    <mergeCell ref="G21:K24"/>
    <mergeCell ref="L17:P20"/>
    <mergeCell ref="B41:B42"/>
    <mergeCell ref="E41:E42"/>
    <mergeCell ref="G13:K16"/>
    <mergeCell ref="B60:P62"/>
    <mergeCell ref="B29:B32"/>
    <mergeCell ref="F33:F36"/>
    <mergeCell ref="L9:P12"/>
    <mergeCell ref="C13:D16"/>
    <mergeCell ref="B54:B55"/>
    <mergeCell ref="C9:D12"/>
    <mergeCell ref="E43:E44"/>
    <mergeCell ref="F43:F44"/>
    <mergeCell ref="G43:K44"/>
    <mergeCell ref="L43:P44"/>
    <mergeCell ref="B49:B50"/>
    <mergeCell ref="C49:D50"/>
    <mergeCell ref="E49:E50"/>
    <mergeCell ref="F49:F50"/>
    <mergeCell ref="G49:K50"/>
    <mergeCell ref="B4:P5"/>
    <mergeCell ref="C54:C55"/>
    <mergeCell ref="C17:D20"/>
    <mergeCell ref="E13:E16"/>
    <mergeCell ref="B17:B20"/>
    <mergeCell ref="E9:E12"/>
    <mergeCell ref="C7:D8"/>
    <mergeCell ref="F17:F20"/>
    <mergeCell ref="G29:K32"/>
    <mergeCell ref="F21:F24"/>
    <mergeCell ref="B51:P52"/>
    <mergeCell ref="L25:P28"/>
    <mergeCell ref="G25:K28"/>
    <mergeCell ref="B13:B16"/>
    <mergeCell ref="L21:P24"/>
    <mergeCell ref="G9:K12"/>
    <mergeCell ref="B53:P53"/>
    <mergeCell ref="C25:D28"/>
    <mergeCell ref="D54:P55"/>
    <mergeCell ref="B43:B44"/>
    <mergeCell ref="C43:D44"/>
    <mergeCell ref="E29:E32"/>
    <mergeCell ref="G33:K36"/>
    <mergeCell ref="L7:P8"/>
    <mergeCell ref="E7:E8"/>
    <mergeCell ref="G7:K8"/>
    <mergeCell ref="F7:F8"/>
    <mergeCell ref="F13:F16"/>
    <mergeCell ref="B2:P2"/>
    <mergeCell ref="E17:E20"/>
    <mergeCell ref="C21:D24"/>
    <mergeCell ref="L41:P42"/>
    <mergeCell ref="B21:B24"/>
    <mergeCell ref="B6:B8"/>
    <mergeCell ref="B37:B40"/>
    <mergeCell ref="C37:D40"/>
    <mergeCell ref="E37:E40"/>
    <mergeCell ref="F37:F40"/>
    <mergeCell ref="G37:K40"/>
    <mergeCell ref="L37:P40"/>
    <mergeCell ref="C6:P6"/>
    <mergeCell ref="F25:F28"/>
    <mergeCell ref="G41:K42"/>
    <mergeCell ref="L29:P32"/>
    <mergeCell ref="L49:P50"/>
    <mergeCell ref="B45:B48"/>
    <mergeCell ref="C45:D48"/>
    <mergeCell ref="E45:E48"/>
    <mergeCell ref="F45:F48"/>
    <mergeCell ref="G45:K48"/>
    <mergeCell ref="L45:P48"/>
  </mergeCells>
  <dataValidations count="3">
    <dataValidation type="list" allowBlank="1" showInputMessage="1" showErrorMessage="1" prompt="Select Rating" sqref="B56:C58 E9:E19 E21:E23 E25:E27 E29:E31 E33:E35 E41:E42 E37:E39 E43:E44 E49:E50 E45:E47" xr:uid="{00000000-0002-0000-0A00-000000000000}">
      <formula1>"Low, Moderate, Substantial, High"</formula1>
    </dataValidation>
    <dataValidation type="list" allowBlank="1" showInputMessage="1" showErrorMessage="1" prompt="Select Response" sqref="F9:F19 F21:F23 F25:F27 F29:F31 F33:F35 F41:F42 F37:F39 F43:F44 F49:F50 F45:F47" xr:uid="{00000000-0002-0000-0A00-000001000000}">
      <formula1>"Yes, No"</formula1>
    </dataValidation>
    <dataValidation type="list" allowBlank="1" showInputMessage="1" showErrorMessage="1" prompt="Select type of risk" sqref="C9:D50"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K65"/>
  <sheetViews>
    <sheetView showGridLines="0" view="pageBreakPreview" zoomScaleNormal="100" zoomScaleSheetLayoutView="100" workbookViewId="0">
      <selection activeCell="P11" sqref="P11"/>
    </sheetView>
  </sheetViews>
  <sheetFormatPr defaultColWidth="8.85546875" defaultRowHeight="15" x14ac:dyDescent="0.25"/>
  <cols>
    <col min="1" max="1" width="1.42578125" customWidth="1"/>
    <col min="5" max="5" width="18.42578125" customWidth="1"/>
    <col min="11" max="11" width="11" customWidth="1"/>
  </cols>
  <sheetData>
    <row r="1" spans="1:11" x14ac:dyDescent="0.25">
      <c r="A1" s="10"/>
      <c r="B1" s="10"/>
      <c r="C1" s="10"/>
      <c r="D1" s="10"/>
      <c r="E1" s="10"/>
      <c r="F1" s="10"/>
      <c r="G1" s="10"/>
      <c r="H1" s="10"/>
      <c r="I1" s="10"/>
      <c r="J1" s="10"/>
      <c r="K1" s="10"/>
    </row>
    <row r="2" spans="1:11" ht="15.95" customHeight="1" x14ac:dyDescent="0.25">
      <c r="A2" s="10"/>
      <c r="B2" s="179" t="s">
        <v>629</v>
      </c>
      <c r="C2" s="81"/>
      <c r="D2" s="81"/>
      <c r="E2" s="81"/>
      <c r="F2" s="81"/>
      <c r="G2" s="81"/>
      <c r="H2" s="81"/>
      <c r="I2" s="81"/>
      <c r="J2" s="81"/>
      <c r="K2" s="81"/>
    </row>
    <row r="3" spans="1:11" ht="15.95" customHeight="1" x14ac:dyDescent="0.25">
      <c r="A3" s="10"/>
      <c r="B3" s="13"/>
      <c r="C3" s="13"/>
      <c r="D3" s="13"/>
      <c r="E3" s="13"/>
      <c r="F3" s="13"/>
      <c r="G3" s="13"/>
      <c r="H3" s="13"/>
      <c r="I3" s="13"/>
      <c r="J3" s="13"/>
      <c r="K3" s="13"/>
    </row>
    <row r="4" spans="1:11" ht="15.95" customHeight="1" x14ac:dyDescent="0.25">
      <c r="A4" s="10"/>
      <c r="B4" s="84" t="s">
        <v>630</v>
      </c>
      <c r="C4" s="85"/>
      <c r="D4" s="85"/>
      <c r="E4" s="85"/>
      <c r="F4" s="85"/>
      <c r="G4" s="85"/>
      <c r="H4" s="85"/>
      <c r="I4" s="85"/>
      <c r="J4" s="85"/>
      <c r="K4" s="86"/>
    </row>
    <row r="5" spans="1:11" ht="24.95" customHeight="1" x14ac:dyDescent="0.25">
      <c r="A5" s="10"/>
      <c r="B5" s="87"/>
      <c r="C5" s="88"/>
      <c r="D5" s="88"/>
      <c r="E5" s="88"/>
      <c r="F5" s="88"/>
      <c r="G5" s="88"/>
      <c r="H5" s="88"/>
      <c r="I5" s="88"/>
      <c r="J5" s="88"/>
      <c r="K5" s="89"/>
    </row>
    <row r="6" spans="1:11" ht="14.45" customHeight="1" x14ac:dyDescent="0.25">
      <c r="A6" s="10"/>
      <c r="B6" s="84"/>
      <c r="C6" s="104"/>
      <c r="D6" s="104"/>
      <c r="E6" s="104"/>
      <c r="F6" s="104"/>
      <c r="G6" s="104"/>
      <c r="H6" s="104"/>
      <c r="I6" s="104"/>
      <c r="J6" s="104"/>
      <c r="K6" s="106"/>
    </row>
    <row r="7" spans="1:11" ht="14.45" customHeight="1" x14ac:dyDescent="0.25">
      <c r="A7" s="10"/>
      <c r="B7" s="178" t="s">
        <v>631</v>
      </c>
      <c r="C7" s="85"/>
      <c r="D7" s="85"/>
      <c r="E7" s="86"/>
      <c r="F7" s="184" t="s">
        <v>632</v>
      </c>
      <c r="G7" s="85"/>
      <c r="H7" s="85"/>
      <c r="I7" s="85"/>
      <c r="J7" s="85"/>
      <c r="K7" s="86"/>
    </row>
    <row r="8" spans="1:11" ht="17.100000000000001" customHeight="1" x14ac:dyDescent="0.25">
      <c r="A8" s="10"/>
      <c r="B8" s="87"/>
      <c r="C8" s="88"/>
      <c r="D8" s="88"/>
      <c r="E8" s="89"/>
      <c r="F8" s="87"/>
      <c r="G8" s="88"/>
      <c r="H8" s="88"/>
      <c r="I8" s="88"/>
      <c r="J8" s="88"/>
      <c r="K8" s="89"/>
    </row>
    <row r="9" spans="1:11" ht="14.45" customHeight="1" x14ac:dyDescent="0.25">
      <c r="A9" s="10"/>
      <c r="B9" s="189" t="s">
        <v>633</v>
      </c>
      <c r="C9" s="85"/>
      <c r="D9" s="85"/>
      <c r="E9" s="86"/>
      <c r="F9" s="190" t="s">
        <v>634</v>
      </c>
      <c r="G9" s="98"/>
      <c r="H9" s="98"/>
      <c r="I9" s="98"/>
      <c r="J9" s="98"/>
      <c r="K9" s="99"/>
    </row>
    <row r="10" spans="1:11" ht="134.25" customHeight="1" x14ac:dyDescent="0.25">
      <c r="A10" s="10"/>
      <c r="B10" s="87"/>
      <c r="C10" s="88"/>
      <c r="D10" s="88"/>
      <c r="E10" s="89"/>
      <c r="F10" s="100"/>
      <c r="G10" s="101"/>
      <c r="H10" s="101"/>
      <c r="I10" s="101"/>
      <c r="J10" s="101"/>
      <c r="K10" s="102"/>
    </row>
    <row r="11" spans="1:11" ht="17.100000000000001" customHeight="1" x14ac:dyDescent="0.25">
      <c r="A11" s="10"/>
      <c r="B11" s="189" t="s">
        <v>635</v>
      </c>
      <c r="C11" s="85"/>
      <c r="D11" s="85"/>
      <c r="E11" s="86"/>
      <c r="F11" s="190" t="s">
        <v>636</v>
      </c>
      <c r="G11" s="98"/>
      <c r="H11" s="98"/>
      <c r="I11" s="98"/>
      <c r="J11" s="98"/>
      <c r="K11" s="99"/>
    </row>
    <row r="12" spans="1:11" ht="113.25" customHeight="1" x14ac:dyDescent="0.25">
      <c r="A12" s="10"/>
      <c r="B12" s="87"/>
      <c r="C12" s="88"/>
      <c r="D12" s="88"/>
      <c r="E12" s="89"/>
      <c r="F12" s="100"/>
      <c r="G12" s="101"/>
      <c r="H12" s="101"/>
      <c r="I12" s="101"/>
      <c r="J12" s="101"/>
      <c r="K12" s="102"/>
    </row>
    <row r="13" spans="1:11" ht="17.100000000000001" customHeight="1" x14ac:dyDescent="0.25">
      <c r="A13" s="10"/>
      <c r="B13" s="189" t="s">
        <v>637</v>
      </c>
      <c r="C13" s="85"/>
      <c r="D13" s="85"/>
      <c r="E13" s="86"/>
      <c r="F13" s="190" t="s">
        <v>638</v>
      </c>
      <c r="G13" s="98"/>
      <c r="H13" s="98"/>
      <c r="I13" s="98"/>
      <c r="J13" s="98"/>
      <c r="K13" s="99"/>
    </row>
    <row r="14" spans="1:11" ht="69.75" customHeight="1" x14ac:dyDescent="0.25">
      <c r="A14" s="10"/>
      <c r="B14" s="87"/>
      <c r="C14" s="88"/>
      <c r="D14" s="88"/>
      <c r="E14" s="89"/>
      <c r="F14" s="100"/>
      <c r="G14" s="101"/>
      <c r="H14" s="101"/>
      <c r="I14" s="101"/>
      <c r="J14" s="101"/>
      <c r="K14" s="102"/>
    </row>
    <row r="15" spans="1:11" ht="17.100000000000001" customHeight="1" x14ac:dyDescent="0.25">
      <c r="A15" s="10"/>
      <c r="B15" s="189" t="s">
        <v>639</v>
      </c>
      <c r="C15" s="85"/>
      <c r="D15" s="85"/>
      <c r="E15" s="86"/>
      <c r="F15" s="190" t="s">
        <v>640</v>
      </c>
      <c r="G15" s="98"/>
      <c r="H15" s="98"/>
      <c r="I15" s="98"/>
      <c r="J15" s="98"/>
      <c r="K15" s="99"/>
    </row>
    <row r="16" spans="1:11" ht="56.25" customHeight="1" x14ac:dyDescent="0.25">
      <c r="A16" s="10"/>
      <c r="B16" s="87"/>
      <c r="C16" s="88"/>
      <c r="D16" s="88"/>
      <c r="E16" s="89"/>
      <c r="F16" s="100"/>
      <c r="G16" s="101"/>
      <c r="H16" s="101"/>
      <c r="I16" s="101"/>
      <c r="J16" s="101"/>
      <c r="K16" s="102"/>
    </row>
    <row r="17" spans="1:11" ht="17.100000000000001" customHeight="1" x14ac:dyDescent="0.25">
      <c r="A17" s="10"/>
      <c r="B17" s="189" t="s">
        <v>641</v>
      </c>
      <c r="C17" s="85"/>
      <c r="D17" s="85"/>
      <c r="E17" s="86"/>
      <c r="F17" s="190" t="s">
        <v>642</v>
      </c>
      <c r="G17" s="98"/>
      <c r="H17" s="98"/>
      <c r="I17" s="98"/>
      <c r="J17" s="98"/>
      <c r="K17" s="99"/>
    </row>
    <row r="18" spans="1:11" ht="66.75" customHeight="1" x14ac:dyDescent="0.25">
      <c r="A18" s="10"/>
      <c r="B18" s="87"/>
      <c r="C18" s="88"/>
      <c r="D18" s="88"/>
      <c r="E18" s="89"/>
      <c r="F18" s="100"/>
      <c r="G18" s="101"/>
      <c r="H18" s="101"/>
      <c r="I18" s="101"/>
      <c r="J18" s="101"/>
      <c r="K18" s="102"/>
    </row>
    <row r="19" spans="1:11" ht="17.100000000000001" customHeight="1" x14ac:dyDescent="0.25">
      <c r="A19" s="10"/>
      <c r="B19" s="189" t="s">
        <v>643</v>
      </c>
      <c r="C19" s="85"/>
      <c r="D19" s="85"/>
      <c r="E19" s="86"/>
      <c r="F19" s="190" t="s">
        <v>644</v>
      </c>
      <c r="G19" s="98"/>
      <c r="H19" s="98"/>
      <c r="I19" s="98"/>
      <c r="J19" s="98"/>
      <c r="K19" s="99"/>
    </row>
    <row r="20" spans="1:11" ht="84" customHeight="1" x14ac:dyDescent="0.25">
      <c r="A20" s="10"/>
      <c r="B20" s="87"/>
      <c r="C20" s="88"/>
      <c r="D20" s="88"/>
      <c r="E20" s="89"/>
      <c r="F20" s="100"/>
      <c r="G20" s="101"/>
      <c r="H20" s="101"/>
      <c r="I20" s="101"/>
      <c r="J20" s="101"/>
      <c r="K20" s="102"/>
    </row>
    <row r="21" spans="1:11" ht="17.100000000000001" customHeight="1" x14ac:dyDescent="0.25">
      <c r="A21" s="10"/>
      <c r="B21" s="189" t="s">
        <v>645</v>
      </c>
      <c r="C21" s="85"/>
      <c r="D21" s="85"/>
      <c r="E21" s="86"/>
      <c r="F21" s="190" t="s">
        <v>646</v>
      </c>
      <c r="G21" s="98"/>
      <c r="H21" s="98"/>
      <c r="I21" s="98"/>
      <c r="J21" s="98"/>
      <c r="K21" s="99"/>
    </row>
    <row r="22" spans="1:11" ht="150.75" customHeight="1" x14ac:dyDescent="0.25">
      <c r="A22" s="10"/>
      <c r="B22" s="87"/>
      <c r="C22" s="88"/>
      <c r="D22" s="88"/>
      <c r="E22" s="89"/>
      <c r="F22" s="100"/>
      <c r="G22" s="101"/>
      <c r="H22" s="101"/>
      <c r="I22" s="101"/>
      <c r="J22" s="101"/>
      <c r="K22" s="102"/>
    </row>
    <row r="23" spans="1:11" ht="17.100000000000001" customHeight="1" x14ac:dyDescent="0.25">
      <c r="A23" s="10"/>
      <c r="B23" s="189" t="s">
        <v>647</v>
      </c>
      <c r="C23" s="85"/>
      <c r="D23" s="85"/>
      <c r="E23" s="86"/>
      <c r="F23" s="190" t="s">
        <v>648</v>
      </c>
      <c r="G23" s="98"/>
      <c r="H23" s="98"/>
      <c r="I23" s="98"/>
      <c r="J23" s="98"/>
      <c r="K23" s="99"/>
    </row>
    <row r="24" spans="1:11" ht="92.25" customHeight="1" x14ac:dyDescent="0.25">
      <c r="A24" s="10"/>
      <c r="B24" s="87"/>
      <c r="C24" s="88"/>
      <c r="D24" s="88"/>
      <c r="E24" s="89"/>
      <c r="F24" s="100"/>
      <c r="G24" s="101"/>
      <c r="H24" s="101"/>
      <c r="I24" s="101"/>
      <c r="J24" s="101"/>
      <c r="K24" s="102"/>
    </row>
    <row r="25" spans="1:11" ht="17.100000000000001" customHeight="1" x14ac:dyDescent="0.25">
      <c r="A25" s="10"/>
      <c r="B25" s="189" t="s">
        <v>649</v>
      </c>
      <c r="C25" s="85"/>
      <c r="D25" s="85"/>
      <c r="E25" s="86"/>
      <c r="F25" s="190" t="s">
        <v>650</v>
      </c>
      <c r="G25" s="98"/>
      <c r="H25" s="98"/>
      <c r="I25" s="98"/>
      <c r="J25" s="98"/>
      <c r="K25" s="99"/>
    </row>
    <row r="26" spans="1:11" ht="75.75" customHeight="1" x14ac:dyDescent="0.25">
      <c r="A26" s="10"/>
      <c r="B26" s="87"/>
      <c r="C26" s="88"/>
      <c r="D26" s="88"/>
      <c r="E26" s="89"/>
      <c r="F26" s="100"/>
      <c r="G26" s="101"/>
      <c r="H26" s="101"/>
      <c r="I26" s="101"/>
      <c r="J26" s="101"/>
      <c r="K26" s="102"/>
    </row>
    <row r="27" spans="1:11" ht="17.100000000000001" customHeight="1" x14ac:dyDescent="0.25">
      <c r="A27" s="10"/>
      <c r="B27" s="189" t="s">
        <v>651</v>
      </c>
      <c r="C27" s="85"/>
      <c r="D27" s="85"/>
      <c r="E27" s="86"/>
      <c r="F27" s="190" t="s">
        <v>652</v>
      </c>
      <c r="G27" s="98"/>
      <c r="H27" s="98"/>
      <c r="I27" s="98"/>
      <c r="J27" s="98"/>
      <c r="K27" s="99"/>
    </row>
    <row r="28" spans="1:11" ht="111" customHeight="1" x14ac:dyDescent="0.25">
      <c r="A28" s="10"/>
      <c r="B28" s="87"/>
      <c r="C28" s="88"/>
      <c r="D28" s="88"/>
      <c r="E28" s="89"/>
      <c r="F28" s="100"/>
      <c r="G28" s="101"/>
      <c r="H28" s="101"/>
      <c r="I28" s="101"/>
      <c r="J28" s="101"/>
      <c r="K28" s="102"/>
    </row>
    <row r="29" spans="1:11" ht="17.100000000000001" customHeight="1" x14ac:dyDescent="0.25">
      <c r="A29" s="10"/>
      <c r="B29" s="84"/>
      <c r="C29" s="85"/>
      <c r="D29" s="85"/>
      <c r="E29" s="85"/>
      <c r="F29" s="85"/>
      <c r="G29" s="85"/>
      <c r="H29" s="85"/>
      <c r="I29" s="85"/>
      <c r="J29" s="85"/>
      <c r="K29" s="86"/>
    </row>
    <row r="30" spans="1:11" ht="17.100000000000001" customHeight="1" x14ac:dyDescent="0.25">
      <c r="A30" s="10"/>
      <c r="B30" s="87"/>
      <c r="C30" s="88"/>
      <c r="D30" s="88"/>
      <c r="E30" s="88"/>
      <c r="F30" s="88"/>
      <c r="G30" s="88"/>
      <c r="H30" s="88"/>
      <c r="I30" s="88"/>
      <c r="J30" s="88"/>
      <c r="K30" s="89"/>
    </row>
    <row r="34" spans="1:11" ht="17.100000000000001" customHeight="1" x14ac:dyDescent="0.25">
      <c r="A34" s="10"/>
      <c r="B34" s="10"/>
      <c r="C34" s="10"/>
      <c r="D34" s="10"/>
      <c r="E34" s="10"/>
      <c r="F34" s="10"/>
      <c r="G34" s="10"/>
      <c r="H34" s="10"/>
      <c r="I34" s="10"/>
      <c r="J34" s="10"/>
      <c r="K34" s="10"/>
    </row>
    <row r="35" spans="1:11" ht="17.100000000000001" customHeight="1" x14ac:dyDescent="0.25">
      <c r="A35" s="10"/>
      <c r="B35" s="10"/>
      <c r="C35" s="10"/>
      <c r="D35" s="10"/>
      <c r="E35" s="10"/>
      <c r="F35" s="10"/>
      <c r="G35" s="10"/>
      <c r="H35" s="10"/>
      <c r="I35" s="10"/>
      <c r="J35" s="10"/>
      <c r="K35" s="10"/>
    </row>
    <row r="36" spans="1:11" ht="17.100000000000001" customHeight="1" x14ac:dyDescent="0.25">
      <c r="A36" s="10"/>
      <c r="B36" s="10"/>
      <c r="C36" s="10"/>
      <c r="D36" s="10"/>
      <c r="E36" s="10"/>
      <c r="F36" s="10"/>
      <c r="G36" s="10"/>
      <c r="H36" s="10"/>
      <c r="I36" s="10"/>
      <c r="J36" s="10"/>
      <c r="K36" s="10"/>
    </row>
    <row r="37" spans="1:11" ht="17.100000000000001" customHeight="1" x14ac:dyDescent="0.25">
      <c r="A37" s="10"/>
      <c r="B37" s="10"/>
      <c r="C37" s="10"/>
      <c r="D37" s="10"/>
      <c r="E37" s="10"/>
      <c r="F37" s="10"/>
      <c r="G37" s="10"/>
      <c r="H37" s="10"/>
      <c r="I37" s="10"/>
      <c r="J37" s="10"/>
      <c r="K37" s="10"/>
    </row>
    <row r="38" spans="1:11" ht="17.100000000000001" customHeight="1" x14ac:dyDescent="0.25">
      <c r="A38" s="10"/>
      <c r="B38" s="10"/>
      <c r="C38" s="10"/>
      <c r="D38" s="10"/>
      <c r="E38" s="10"/>
      <c r="F38" s="10"/>
      <c r="G38" s="10"/>
      <c r="H38" s="10"/>
      <c r="I38" s="10"/>
      <c r="J38" s="10"/>
      <c r="K38" s="10"/>
    </row>
    <row r="39" spans="1:11" ht="17.100000000000001" customHeight="1" x14ac:dyDescent="0.25">
      <c r="A39" s="10"/>
      <c r="B39" s="10"/>
      <c r="C39" s="10"/>
      <c r="D39" s="10"/>
      <c r="E39" s="10"/>
      <c r="F39" s="10"/>
      <c r="G39" s="10"/>
      <c r="H39" s="10"/>
      <c r="I39" s="10"/>
      <c r="J39" s="10"/>
      <c r="K39" s="10"/>
    </row>
    <row r="40" spans="1:11" ht="17.100000000000001" customHeight="1" x14ac:dyDescent="0.25">
      <c r="A40" s="10"/>
      <c r="B40" s="10"/>
      <c r="C40" s="10"/>
      <c r="D40" s="10"/>
      <c r="E40" s="10"/>
      <c r="F40" s="10"/>
      <c r="G40" s="10"/>
      <c r="H40" s="10"/>
      <c r="I40" s="10"/>
      <c r="J40" s="10"/>
      <c r="K40" s="10"/>
    </row>
    <row r="41" spans="1:11" ht="17.100000000000001" customHeight="1" x14ac:dyDescent="0.25">
      <c r="A41" s="10"/>
      <c r="B41" s="10"/>
      <c r="C41" s="10"/>
      <c r="D41" s="10"/>
      <c r="E41" s="10"/>
      <c r="F41" s="10"/>
      <c r="G41" s="10"/>
      <c r="H41" s="10"/>
      <c r="I41" s="10"/>
      <c r="J41" s="10"/>
      <c r="K41" s="10"/>
    </row>
    <row r="42" spans="1:11" ht="17.100000000000001" customHeight="1" x14ac:dyDescent="0.25">
      <c r="A42" s="10"/>
      <c r="B42" s="10"/>
      <c r="C42" s="10"/>
      <c r="D42" s="10"/>
      <c r="E42" s="10"/>
      <c r="F42" s="10"/>
      <c r="G42" s="10"/>
      <c r="H42" s="10"/>
      <c r="I42" s="10"/>
      <c r="J42" s="10"/>
      <c r="K42" s="10"/>
    </row>
    <row r="43" spans="1:11" ht="17.100000000000001" customHeight="1" x14ac:dyDescent="0.25">
      <c r="A43" s="10"/>
      <c r="B43" s="10"/>
      <c r="C43" s="10"/>
      <c r="D43" s="10"/>
      <c r="E43" s="10"/>
      <c r="F43" s="10"/>
      <c r="G43" s="10"/>
      <c r="H43" s="10"/>
      <c r="I43" s="10"/>
      <c r="J43" s="10"/>
      <c r="K43" s="10"/>
    </row>
    <row r="44" spans="1:11" ht="17.100000000000001" customHeight="1" x14ac:dyDescent="0.25">
      <c r="A44" s="10"/>
      <c r="B44" s="10"/>
      <c r="C44" s="10"/>
      <c r="D44" s="10"/>
      <c r="E44" s="10"/>
      <c r="F44" s="10"/>
      <c r="G44" s="10"/>
      <c r="H44" s="10"/>
      <c r="I44" s="10"/>
      <c r="J44" s="10"/>
      <c r="K44" s="10"/>
    </row>
    <row r="45" spans="1:11" ht="17.100000000000001" customHeight="1" x14ac:dyDescent="0.25">
      <c r="A45" s="10"/>
      <c r="B45" s="10"/>
      <c r="C45" s="10"/>
      <c r="D45" s="10"/>
      <c r="E45" s="10"/>
      <c r="F45" s="10"/>
      <c r="G45" s="10"/>
      <c r="H45" s="10"/>
      <c r="I45" s="10"/>
      <c r="J45" s="10"/>
      <c r="K45" s="10"/>
    </row>
    <row r="46" spans="1:11" ht="17.100000000000001" customHeight="1" x14ac:dyDescent="0.25">
      <c r="A46" s="10"/>
      <c r="B46" s="10"/>
      <c r="C46" s="10"/>
      <c r="D46" s="10"/>
      <c r="E46" s="10"/>
      <c r="F46" s="10"/>
      <c r="G46" s="10"/>
      <c r="H46" s="10"/>
      <c r="I46" s="10"/>
      <c r="J46" s="10"/>
      <c r="K46" s="10"/>
    </row>
    <row r="47" spans="1:11" ht="17.100000000000001" customHeight="1" x14ac:dyDescent="0.25">
      <c r="A47" s="10"/>
      <c r="B47" s="10"/>
      <c r="C47" s="10"/>
      <c r="D47" s="10"/>
      <c r="E47" s="10"/>
      <c r="F47" s="10"/>
      <c r="G47" s="10"/>
      <c r="H47" s="10"/>
      <c r="I47" s="10"/>
      <c r="J47" s="10"/>
      <c r="K47" s="10"/>
    </row>
    <row r="48" spans="1:11" ht="17.100000000000001" customHeight="1" x14ac:dyDescent="0.25">
      <c r="A48" s="10"/>
      <c r="B48" s="10"/>
      <c r="C48" s="10"/>
      <c r="D48" s="10"/>
      <c r="E48" s="10"/>
      <c r="F48" s="10"/>
      <c r="G48" s="10"/>
      <c r="H48" s="10"/>
      <c r="I48" s="10"/>
      <c r="J48" s="10"/>
      <c r="K48" s="10"/>
    </row>
    <row r="49" spans="1:11" ht="17.100000000000001" customHeight="1" x14ac:dyDescent="0.25">
      <c r="A49" s="10"/>
      <c r="B49" s="10"/>
      <c r="C49" s="10"/>
      <c r="D49" s="10"/>
      <c r="E49" s="10"/>
      <c r="F49" s="10"/>
      <c r="G49" s="10"/>
      <c r="H49" s="10"/>
      <c r="I49" s="10"/>
      <c r="J49" s="10"/>
      <c r="K49" s="10"/>
    </row>
    <row r="50" spans="1:11" ht="17.100000000000001" customHeight="1" x14ac:dyDescent="0.25">
      <c r="A50" s="10"/>
      <c r="B50" s="10"/>
      <c r="C50" s="10"/>
      <c r="D50" s="10"/>
      <c r="E50" s="10"/>
      <c r="F50" s="10"/>
      <c r="G50" s="10"/>
      <c r="H50" s="10"/>
      <c r="I50" s="10"/>
      <c r="J50" s="10"/>
      <c r="K50" s="10"/>
    </row>
    <row r="51" spans="1:11" ht="17.100000000000001" customHeight="1" x14ac:dyDescent="0.25">
      <c r="A51" s="10"/>
      <c r="B51" s="10"/>
      <c r="C51" s="10"/>
      <c r="D51" s="10"/>
      <c r="E51" s="10"/>
      <c r="F51" s="10"/>
      <c r="G51" s="10"/>
      <c r="H51" s="10"/>
      <c r="I51" s="10"/>
      <c r="J51" s="10"/>
      <c r="K51" s="10"/>
    </row>
    <row r="52" spans="1:11" ht="17.100000000000001" customHeight="1" x14ac:dyDescent="0.25">
      <c r="A52" s="10"/>
      <c r="B52" s="10"/>
      <c r="C52" s="10"/>
      <c r="D52" s="10"/>
      <c r="E52" s="10"/>
      <c r="F52" s="10"/>
      <c r="G52" s="10"/>
      <c r="H52" s="10"/>
      <c r="I52" s="10"/>
      <c r="J52" s="10"/>
      <c r="K52" s="10"/>
    </row>
    <row r="53" spans="1:11" ht="17.100000000000001" customHeight="1" x14ac:dyDescent="0.25">
      <c r="A53" s="10"/>
      <c r="B53" s="10"/>
      <c r="C53" s="10"/>
      <c r="D53" s="10"/>
      <c r="E53" s="10"/>
      <c r="F53" s="10"/>
      <c r="G53" s="10"/>
      <c r="H53" s="10"/>
      <c r="I53" s="10"/>
      <c r="J53" s="10"/>
      <c r="K53" s="10"/>
    </row>
    <row r="54" spans="1:11" ht="17.100000000000001" customHeight="1" x14ac:dyDescent="0.25">
      <c r="A54" s="10"/>
      <c r="B54" s="10"/>
      <c r="C54" s="10"/>
      <c r="D54" s="10"/>
      <c r="E54" s="10"/>
      <c r="F54" s="10"/>
      <c r="G54" s="10"/>
      <c r="H54" s="10"/>
      <c r="I54" s="10"/>
      <c r="J54" s="10"/>
      <c r="K54" s="10"/>
    </row>
    <row r="55" spans="1:11" ht="17.100000000000001" customHeight="1" x14ac:dyDescent="0.25">
      <c r="A55" s="10"/>
      <c r="B55" s="10"/>
      <c r="C55" s="10"/>
      <c r="D55" s="10"/>
      <c r="E55" s="10"/>
      <c r="F55" s="10"/>
      <c r="G55" s="10"/>
      <c r="H55" s="10"/>
      <c r="I55" s="10"/>
      <c r="J55" s="10"/>
      <c r="K55" s="10"/>
    </row>
    <row r="56" spans="1:11" ht="17.100000000000001" customHeight="1" x14ac:dyDescent="0.25">
      <c r="A56" s="10"/>
      <c r="B56" s="10"/>
      <c r="C56" s="10"/>
      <c r="D56" s="10"/>
      <c r="E56" s="10"/>
      <c r="F56" s="10"/>
      <c r="G56" s="10"/>
      <c r="H56" s="10"/>
      <c r="I56" s="10"/>
      <c r="J56" s="10"/>
      <c r="K56" s="10"/>
    </row>
    <row r="57" spans="1:11" ht="17.100000000000001" customHeight="1" x14ac:dyDescent="0.25">
      <c r="A57" s="10"/>
      <c r="B57" s="10"/>
      <c r="C57" s="10"/>
      <c r="D57" s="10"/>
      <c r="E57" s="10"/>
      <c r="F57" s="10"/>
      <c r="G57" s="10"/>
      <c r="H57" s="10"/>
      <c r="I57" s="10"/>
      <c r="J57" s="10"/>
      <c r="K57" s="10"/>
    </row>
    <row r="58" spans="1:11" ht="17.100000000000001" customHeight="1" x14ac:dyDescent="0.25">
      <c r="A58" s="10"/>
      <c r="B58" s="10"/>
      <c r="C58" s="10"/>
      <c r="D58" s="10"/>
      <c r="E58" s="10"/>
      <c r="F58" s="10"/>
      <c r="G58" s="10"/>
      <c r="H58" s="10"/>
      <c r="I58" s="10"/>
      <c r="J58" s="10"/>
      <c r="K58" s="10"/>
    </row>
    <row r="59" spans="1:11" ht="17.100000000000001" customHeight="1" x14ac:dyDescent="0.25">
      <c r="A59" s="10"/>
      <c r="B59" s="10"/>
      <c r="C59" s="10"/>
      <c r="D59" s="10"/>
      <c r="E59" s="10"/>
      <c r="F59" s="10"/>
      <c r="G59" s="10"/>
      <c r="H59" s="10"/>
      <c r="I59" s="10"/>
      <c r="J59" s="10"/>
      <c r="K59" s="10"/>
    </row>
    <row r="60" spans="1:11" ht="17.100000000000001" customHeight="1" x14ac:dyDescent="0.25">
      <c r="A60" s="10"/>
      <c r="B60" s="10"/>
      <c r="C60" s="10"/>
      <c r="D60" s="10"/>
      <c r="E60" s="10"/>
      <c r="F60" s="10"/>
      <c r="G60" s="10"/>
      <c r="H60" s="10"/>
      <c r="I60" s="10"/>
      <c r="J60" s="10"/>
      <c r="K60" s="10"/>
    </row>
    <row r="61" spans="1:11" ht="17.100000000000001" customHeight="1" x14ac:dyDescent="0.25">
      <c r="A61" s="10"/>
      <c r="B61" s="10"/>
      <c r="C61" s="10"/>
      <c r="D61" s="10"/>
      <c r="E61" s="10"/>
      <c r="F61" s="10"/>
      <c r="G61" s="10"/>
      <c r="H61" s="10"/>
      <c r="I61" s="10"/>
      <c r="J61" s="10"/>
      <c r="K61" s="10"/>
    </row>
    <row r="62" spans="1:11" ht="17.100000000000001" customHeight="1" x14ac:dyDescent="0.25">
      <c r="A62" s="10"/>
      <c r="B62" s="10"/>
      <c r="C62" s="10"/>
      <c r="D62" s="10"/>
      <c r="E62" s="10"/>
      <c r="F62" s="10"/>
      <c r="G62" s="10"/>
      <c r="H62" s="10"/>
      <c r="I62" s="10"/>
      <c r="J62" s="10"/>
      <c r="K62" s="10"/>
    </row>
    <row r="63" spans="1:11" ht="17.100000000000001" customHeight="1" x14ac:dyDescent="0.25">
      <c r="A63" s="10"/>
      <c r="B63" s="10"/>
      <c r="C63" s="10"/>
      <c r="D63" s="10"/>
      <c r="E63" s="10"/>
      <c r="F63" s="10"/>
      <c r="G63" s="10"/>
      <c r="H63" s="10"/>
      <c r="I63" s="10"/>
      <c r="J63" s="10"/>
      <c r="K63" s="10"/>
    </row>
    <row r="64" spans="1:11" ht="17.100000000000001" customHeight="1" x14ac:dyDescent="0.25">
      <c r="A64" s="10"/>
      <c r="B64" s="10"/>
      <c r="C64" s="10"/>
      <c r="D64" s="10"/>
      <c r="E64" s="10"/>
      <c r="F64" s="10"/>
      <c r="G64" s="10"/>
      <c r="H64" s="10"/>
      <c r="I64" s="10"/>
      <c r="J64" s="10"/>
      <c r="K64" s="10"/>
    </row>
    <row r="65" spans="1:11" x14ac:dyDescent="0.25">
      <c r="A65" s="10"/>
      <c r="B65" s="10"/>
      <c r="C65" s="10"/>
      <c r="D65" s="10"/>
      <c r="E65" s="10"/>
      <c r="F65" s="10"/>
      <c r="G65" s="10"/>
      <c r="H65" s="10"/>
      <c r="I65" s="10"/>
      <c r="J65" s="10"/>
      <c r="K65" s="10"/>
    </row>
  </sheetData>
  <sheetProtection sheet="1" objects="1" scenarios="1" formatColumns="0" formatRows="0"/>
  <mergeCells count="26">
    <mergeCell ref="B2:K2"/>
    <mergeCell ref="B6:K6"/>
    <mergeCell ref="F9:K10"/>
    <mergeCell ref="F19:K20"/>
    <mergeCell ref="B4:K5"/>
    <mergeCell ref="B13:E14"/>
    <mergeCell ref="F15:K16"/>
    <mergeCell ref="F13:K14"/>
    <mergeCell ref="B19:E20"/>
    <mergeCell ref="B7:E8"/>
    <mergeCell ref="B11:E12"/>
    <mergeCell ref="B29:K30"/>
    <mergeCell ref="B15:E16"/>
    <mergeCell ref="F7:K8"/>
    <mergeCell ref="B9:E10"/>
    <mergeCell ref="F11:K12"/>
    <mergeCell ref="B17:E18"/>
    <mergeCell ref="F17:K18"/>
    <mergeCell ref="B23:E24"/>
    <mergeCell ref="F23:K24"/>
    <mergeCell ref="B21:E22"/>
    <mergeCell ref="F21:K22"/>
    <mergeCell ref="B25:E26"/>
    <mergeCell ref="F25:K26"/>
    <mergeCell ref="B27:E28"/>
    <mergeCell ref="F27:K28"/>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3"/>
  <sheetViews>
    <sheetView showGridLines="0" view="pageBreakPreview" zoomScaleNormal="100" zoomScaleSheetLayoutView="100" workbookViewId="0">
      <selection activeCell="Q43" sqref="Q43"/>
    </sheetView>
  </sheetViews>
  <sheetFormatPr defaultColWidth="8.85546875" defaultRowHeight="15" x14ac:dyDescent="0.25"/>
  <cols>
    <col min="1" max="1" width="1.42578125" customWidth="1"/>
    <col min="2" max="2" width="9.140625" customWidth="1"/>
    <col min="9" max="9" width="14" customWidth="1"/>
  </cols>
  <sheetData>
    <row r="1" spans="1:11" x14ac:dyDescent="0.25">
      <c r="A1" s="1"/>
      <c r="B1" s="1"/>
      <c r="C1" s="1"/>
      <c r="D1" s="1"/>
      <c r="E1" s="1"/>
      <c r="F1" s="1"/>
      <c r="G1" s="1"/>
      <c r="H1" s="1"/>
      <c r="I1" s="1"/>
      <c r="J1" s="1"/>
      <c r="K1" s="1"/>
    </row>
    <row r="2" spans="1:11" ht="19.5" customHeight="1" x14ac:dyDescent="0.25">
      <c r="A2" s="1"/>
      <c r="B2" s="156" t="s">
        <v>653</v>
      </c>
      <c r="C2" s="81"/>
      <c r="D2" s="81"/>
      <c r="E2" s="81"/>
      <c r="F2" s="81"/>
      <c r="G2" s="81"/>
      <c r="H2" s="81"/>
      <c r="I2" s="81"/>
      <c r="J2" s="81"/>
      <c r="K2" s="81"/>
    </row>
    <row r="3" spans="1:11" x14ac:dyDescent="0.25">
      <c r="A3" s="1"/>
      <c r="B3" s="12"/>
      <c r="C3" s="12"/>
      <c r="D3" s="12"/>
      <c r="E3" s="12"/>
      <c r="F3" s="12"/>
      <c r="G3" s="12"/>
      <c r="H3" s="12"/>
      <c r="I3" s="12"/>
      <c r="J3" s="12"/>
      <c r="K3" s="12"/>
    </row>
    <row r="4" spans="1:11" s="2" customFormat="1" ht="14.45" customHeight="1" x14ac:dyDescent="0.25">
      <c r="A4" s="7"/>
      <c r="B4" s="105" t="s">
        <v>654</v>
      </c>
      <c r="C4" s="85"/>
      <c r="D4" s="85"/>
      <c r="E4" s="85"/>
      <c r="F4" s="85"/>
      <c r="G4" s="85"/>
      <c r="H4" s="85"/>
      <c r="I4" s="85"/>
      <c r="J4" s="85"/>
      <c r="K4" s="86"/>
    </row>
    <row r="5" spans="1:11" ht="15.95" customHeight="1" x14ac:dyDescent="0.25">
      <c r="A5" s="1"/>
      <c r="B5" s="113"/>
      <c r="C5" s="81"/>
      <c r="D5" s="81"/>
      <c r="E5" s="81"/>
      <c r="F5" s="81"/>
      <c r="G5" s="81"/>
      <c r="H5" s="81"/>
      <c r="I5" s="81"/>
      <c r="J5" s="81"/>
      <c r="K5" s="112"/>
    </row>
    <row r="6" spans="1:11" ht="15.95" customHeight="1" x14ac:dyDescent="0.25">
      <c r="A6" s="1"/>
      <c r="B6" s="113"/>
      <c r="C6" s="81"/>
      <c r="D6" s="81"/>
      <c r="E6" s="81"/>
      <c r="F6" s="81"/>
      <c r="G6" s="81"/>
      <c r="H6" s="81"/>
      <c r="I6" s="81"/>
      <c r="J6" s="81"/>
      <c r="K6" s="112"/>
    </row>
    <row r="7" spans="1:11" ht="15.95" customHeight="1" x14ac:dyDescent="0.25">
      <c r="A7" s="1"/>
      <c r="B7" s="113"/>
      <c r="C7" s="81"/>
      <c r="D7" s="81"/>
      <c r="E7" s="81"/>
      <c r="F7" s="81"/>
      <c r="G7" s="81"/>
      <c r="H7" s="81"/>
      <c r="I7" s="81"/>
      <c r="J7" s="81"/>
      <c r="K7" s="112"/>
    </row>
    <row r="8" spans="1:11" ht="15.95" customHeight="1" x14ac:dyDescent="0.25">
      <c r="A8" s="1"/>
      <c r="B8" s="87"/>
      <c r="C8" s="88"/>
      <c r="D8" s="88"/>
      <c r="E8" s="88"/>
      <c r="F8" s="88"/>
      <c r="G8" s="88"/>
      <c r="H8" s="88"/>
      <c r="I8" s="88"/>
      <c r="J8" s="88"/>
      <c r="K8" s="89"/>
    </row>
    <row r="9" spans="1:11" ht="14.45" customHeight="1" x14ac:dyDescent="0.25">
      <c r="A9" s="1"/>
      <c r="B9" s="184" t="s">
        <v>655</v>
      </c>
      <c r="C9" s="86"/>
      <c r="D9" s="184" t="s">
        <v>656</v>
      </c>
      <c r="E9" s="85"/>
      <c r="F9" s="85"/>
      <c r="G9" s="85"/>
      <c r="H9" s="86"/>
      <c r="I9" s="196" t="s">
        <v>657</v>
      </c>
      <c r="J9" s="184" t="s">
        <v>658</v>
      </c>
      <c r="K9" s="86"/>
    </row>
    <row r="10" spans="1:11" ht="14.45" customHeight="1" x14ac:dyDescent="0.25">
      <c r="A10" s="1"/>
      <c r="B10" s="113"/>
      <c r="C10" s="112"/>
      <c r="D10" s="113"/>
      <c r="E10" s="81"/>
      <c r="F10" s="81"/>
      <c r="G10" s="81"/>
      <c r="H10" s="112"/>
      <c r="I10" s="181"/>
      <c r="J10" s="113"/>
      <c r="K10" s="112"/>
    </row>
    <row r="11" spans="1:11" ht="15.95" customHeight="1" x14ac:dyDescent="0.25">
      <c r="A11" s="1"/>
      <c r="B11" s="87"/>
      <c r="C11" s="89"/>
      <c r="D11" s="87"/>
      <c r="E11" s="88"/>
      <c r="F11" s="88"/>
      <c r="G11" s="88"/>
      <c r="H11" s="89"/>
      <c r="I11" s="90"/>
      <c r="J11" s="87"/>
      <c r="K11" s="89"/>
    </row>
    <row r="12" spans="1:11" ht="14.45" customHeight="1" x14ac:dyDescent="0.25">
      <c r="A12" s="1"/>
      <c r="B12" s="105" t="s">
        <v>659</v>
      </c>
      <c r="C12" s="86"/>
      <c r="D12" s="105"/>
      <c r="E12" s="85"/>
      <c r="F12" s="85"/>
      <c r="G12" s="85"/>
      <c r="H12" s="86"/>
      <c r="I12" s="105"/>
      <c r="J12" s="84"/>
      <c r="K12" s="86"/>
    </row>
    <row r="13" spans="1:11" ht="15.95" customHeight="1" x14ac:dyDescent="0.25">
      <c r="A13" s="1"/>
      <c r="B13" s="87"/>
      <c r="C13" s="89"/>
      <c r="D13" s="87"/>
      <c r="E13" s="88"/>
      <c r="F13" s="88"/>
      <c r="G13" s="88"/>
      <c r="H13" s="89"/>
      <c r="I13" s="90"/>
      <c r="J13" s="87"/>
      <c r="K13" s="89"/>
    </row>
    <row r="14" spans="1:11" ht="14.45" customHeight="1" x14ac:dyDescent="0.25">
      <c r="A14" s="1"/>
      <c r="B14" s="105" t="s">
        <v>660</v>
      </c>
      <c r="C14" s="86"/>
      <c r="D14" s="105" t="s">
        <v>661</v>
      </c>
      <c r="E14" s="85"/>
      <c r="F14" s="85"/>
      <c r="G14" s="85"/>
      <c r="H14" s="86"/>
      <c r="I14" s="194">
        <v>45444</v>
      </c>
      <c r="J14" s="84" t="s">
        <v>662</v>
      </c>
      <c r="K14" s="86"/>
    </row>
    <row r="15" spans="1:11" ht="45.75" customHeight="1" x14ac:dyDescent="0.25">
      <c r="A15" s="1"/>
      <c r="B15" s="87"/>
      <c r="C15" s="89"/>
      <c r="D15" s="87"/>
      <c r="E15" s="88"/>
      <c r="F15" s="88"/>
      <c r="G15" s="88"/>
      <c r="H15" s="89"/>
      <c r="I15" s="195"/>
      <c r="J15" s="87"/>
      <c r="K15" s="89"/>
    </row>
    <row r="16" spans="1:11" ht="14.45" customHeight="1" x14ac:dyDescent="0.25">
      <c r="A16" s="1"/>
      <c r="B16" s="105" t="s">
        <v>663</v>
      </c>
      <c r="C16" s="86"/>
      <c r="D16" s="105"/>
      <c r="E16" s="85"/>
      <c r="F16" s="85"/>
      <c r="G16" s="85"/>
      <c r="H16" s="86"/>
      <c r="I16" s="105"/>
      <c r="J16" s="84"/>
      <c r="K16" s="86"/>
    </row>
    <row r="17" spans="1:11" ht="15.95" customHeight="1" x14ac:dyDescent="0.25">
      <c r="A17" s="1"/>
      <c r="B17" s="113"/>
      <c r="C17" s="112"/>
      <c r="D17" s="113"/>
      <c r="E17" s="81"/>
      <c r="F17" s="81"/>
      <c r="G17" s="81"/>
      <c r="H17" s="112"/>
      <c r="I17" s="181"/>
      <c r="J17" s="113"/>
      <c r="K17" s="112"/>
    </row>
    <row r="18" spans="1:11" ht="15.95" customHeight="1" x14ac:dyDescent="0.25">
      <c r="A18" s="1"/>
      <c r="B18" s="87"/>
      <c r="C18" s="89"/>
      <c r="D18" s="87"/>
      <c r="E18" s="88"/>
      <c r="F18" s="88"/>
      <c r="G18" s="88"/>
      <c r="H18" s="89"/>
      <c r="I18" s="90"/>
      <c r="J18" s="87"/>
      <c r="K18" s="89"/>
    </row>
    <row r="19" spans="1:11" ht="14.45" customHeight="1" x14ac:dyDescent="0.25">
      <c r="A19" s="1"/>
      <c r="B19" s="105" t="s">
        <v>664</v>
      </c>
      <c r="C19" s="86"/>
      <c r="D19" s="105"/>
      <c r="E19" s="85"/>
      <c r="F19" s="85"/>
      <c r="G19" s="85"/>
      <c r="H19" s="86"/>
      <c r="I19" s="105"/>
      <c r="J19" s="84"/>
      <c r="K19" s="86"/>
    </row>
    <row r="20" spans="1:11" ht="15.95" customHeight="1" x14ac:dyDescent="0.25">
      <c r="A20" s="1"/>
      <c r="B20" s="87"/>
      <c r="C20" s="89"/>
      <c r="D20" s="87"/>
      <c r="E20" s="88"/>
      <c r="F20" s="88"/>
      <c r="G20" s="88"/>
      <c r="H20" s="89"/>
      <c r="I20" s="90"/>
      <c r="J20" s="87"/>
      <c r="K20" s="89"/>
    </row>
    <row r="21" spans="1:11" ht="14.45" customHeight="1" x14ac:dyDescent="0.25">
      <c r="A21" s="1"/>
      <c r="B21" s="105" t="s">
        <v>665</v>
      </c>
      <c r="C21" s="86"/>
      <c r="D21" s="105" t="s">
        <v>666</v>
      </c>
      <c r="E21" s="85"/>
      <c r="F21" s="85"/>
      <c r="G21" s="85"/>
      <c r="H21" s="86"/>
      <c r="I21" s="194">
        <v>45839</v>
      </c>
      <c r="J21" s="84" t="s">
        <v>667</v>
      </c>
      <c r="K21" s="86"/>
    </row>
    <row r="22" spans="1:11" ht="51" customHeight="1" x14ac:dyDescent="0.25">
      <c r="A22" s="1"/>
      <c r="B22" s="87"/>
      <c r="C22" s="89"/>
      <c r="D22" s="87"/>
      <c r="E22" s="88"/>
      <c r="F22" s="88"/>
      <c r="G22" s="88"/>
      <c r="H22" s="89"/>
      <c r="I22" s="195"/>
      <c r="J22" s="87"/>
      <c r="K22" s="89"/>
    </row>
    <row r="23" spans="1:11" ht="14.45" customHeight="1" x14ac:dyDescent="0.25">
      <c r="A23" s="1"/>
      <c r="B23" s="105" t="s">
        <v>668</v>
      </c>
      <c r="C23" s="86"/>
      <c r="D23" s="105"/>
      <c r="E23" s="85"/>
      <c r="F23" s="85"/>
      <c r="G23" s="85"/>
      <c r="H23" s="86"/>
      <c r="I23" s="105"/>
      <c r="J23" s="84"/>
      <c r="K23" s="86"/>
    </row>
    <row r="24" spans="1:11" ht="15.95" customHeight="1" x14ac:dyDescent="0.25">
      <c r="A24" s="1"/>
      <c r="B24" s="87"/>
      <c r="C24" s="89"/>
      <c r="D24" s="87"/>
      <c r="E24" s="88"/>
      <c r="F24" s="88"/>
      <c r="G24" s="88"/>
      <c r="H24" s="89"/>
      <c r="I24" s="90"/>
      <c r="J24" s="87"/>
      <c r="K24" s="89"/>
    </row>
    <row r="25" spans="1:11" ht="14.45" customHeight="1" x14ac:dyDescent="0.25">
      <c r="A25" s="1"/>
      <c r="B25" s="105" t="s">
        <v>669</v>
      </c>
      <c r="C25" s="86"/>
      <c r="D25" s="105"/>
      <c r="E25" s="85"/>
      <c r="F25" s="85"/>
      <c r="G25" s="85"/>
      <c r="H25" s="86"/>
      <c r="I25" s="105"/>
      <c r="J25" s="84"/>
      <c r="K25" s="86"/>
    </row>
    <row r="26" spans="1:11" ht="15.95" customHeight="1" x14ac:dyDescent="0.25">
      <c r="A26" s="1"/>
      <c r="B26" s="87"/>
      <c r="C26" s="89"/>
      <c r="D26" s="87"/>
      <c r="E26" s="88"/>
      <c r="F26" s="88"/>
      <c r="G26" s="88"/>
      <c r="H26" s="89"/>
      <c r="I26" s="90"/>
      <c r="J26" s="87"/>
      <c r="K26" s="89"/>
    </row>
    <row r="27" spans="1:11" ht="14.45" customHeight="1" x14ac:dyDescent="0.25">
      <c r="A27" s="1"/>
      <c r="B27" s="105" t="s">
        <v>670</v>
      </c>
      <c r="C27" s="86"/>
      <c r="D27" s="105"/>
      <c r="E27" s="85"/>
      <c r="F27" s="85"/>
      <c r="G27" s="85"/>
      <c r="H27" s="86"/>
      <c r="I27" s="105"/>
      <c r="J27" s="84"/>
      <c r="K27" s="86"/>
    </row>
    <row r="28" spans="1:11" ht="15.95" customHeight="1" x14ac:dyDescent="0.25">
      <c r="A28" s="1"/>
      <c r="B28" s="87"/>
      <c r="C28" s="89"/>
      <c r="D28" s="87"/>
      <c r="E28" s="88"/>
      <c r="F28" s="88"/>
      <c r="G28" s="88"/>
      <c r="H28" s="89"/>
      <c r="I28" s="90"/>
      <c r="J28" s="87"/>
      <c r="K28" s="89"/>
    </row>
    <row r="29" spans="1:11" ht="14.45" customHeight="1" x14ac:dyDescent="0.25">
      <c r="A29" s="1"/>
      <c r="B29" s="105" t="s">
        <v>671</v>
      </c>
      <c r="C29" s="86"/>
      <c r="D29" s="105"/>
      <c r="E29" s="85"/>
      <c r="F29" s="85"/>
      <c r="G29" s="85"/>
      <c r="H29" s="86"/>
      <c r="I29" s="105"/>
      <c r="J29" s="84"/>
      <c r="K29" s="86"/>
    </row>
    <row r="30" spans="1:11" x14ac:dyDescent="0.25">
      <c r="A30" s="1"/>
      <c r="B30" s="87"/>
      <c r="C30" s="89"/>
      <c r="D30" s="87"/>
      <c r="E30" s="88"/>
      <c r="F30" s="88"/>
      <c r="G30" s="88"/>
      <c r="H30" s="89"/>
      <c r="I30" s="90"/>
      <c r="J30" s="87"/>
      <c r="K30" s="89"/>
    </row>
    <row r="31" spans="1:11" ht="14.45" customHeight="1" x14ac:dyDescent="0.25">
      <c r="A31" s="1"/>
      <c r="B31" s="105" t="s">
        <v>672</v>
      </c>
      <c r="C31" s="86"/>
      <c r="D31" s="105"/>
      <c r="E31" s="85"/>
      <c r="F31" s="85"/>
      <c r="G31" s="85"/>
      <c r="H31" s="86"/>
      <c r="I31" s="105"/>
      <c r="J31" s="84"/>
      <c r="K31" s="86"/>
    </row>
    <row r="32" spans="1:11" x14ac:dyDescent="0.25">
      <c r="A32" s="1"/>
      <c r="B32" s="87"/>
      <c r="C32" s="89"/>
      <c r="D32" s="87"/>
      <c r="E32" s="88"/>
      <c r="F32" s="88"/>
      <c r="G32" s="88"/>
      <c r="H32" s="89"/>
      <c r="I32" s="90"/>
      <c r="J32" s="87"/>
      <c r="K32" s="89"/>
    </row>
    <row r="33" spans="1:11" ht="14.45" customHeight="1" x14ac:dyDescent="0.25">
      <c r="A33" s="1"/>
      <c r="B33" s="105" t="s">
        <v>673</v>
      </c>
      <c r="C33" s="86"/>
      <c r="D33" s="105"/>
      <c r="E33" s="85"/>
      <c r="F33" s="85"/>
      <c r="G33" s="85"/>
      <c r="H33" s="86"/>
      <c r="I33" s="105"/>
      <c r="J33" s="84"/>
      <c r="K33" s="86"/>
    </row>
    <row r="34" spans="1:11" x14ac:dyDescent="0.25">
      <c r="A34" s="1"/>
      <c r="B34" s="113"/>
      <c r="C34" s="112"/>
      <c r="D34" s="113"/>
      <c r="E34" s="81"/>
      <c r="F34" s="81"/>
      <c r="G34" s="81"/>
      <c r="H34" s="112"/>
      <c r="I34" s="181"/>
      <c r="J34" s="113"/>
      <c r="K34" s="112"/>
    </row>
    <row r="35" spans="1:11" x14ac:dyDescent="0.25">
      <c r="A35" s="1"/>
      <c r="B35" s="87"/>
      <c r="C35" s="89"/>
      <c r="D35" s="87"/>
      <c r="E35" s="88"/>
      <c r="F35" s="88"/>
      <c r="G35" s="88"/>
      <c r="H35" s="89"/>
      <c r="I35" s="90"/>
      <c r="J35" s="87"/>
      <c r="K35" s="89"/>
    </row>
    <row r="36" spans="1:11" x14ac:dyDescent="0.25">
      <c r="A36" s="1"/>
      <c r="B36" s="193" t="s">
        <v>674</v>
      </c>
      <c r="C36" s="86"/>
      <c r="D36" s="105"/>
      <c r="E36" s="85"/>
      <c r="F36" s="85"/>
      <c r="G36" s="85"/>
      <c r="H36" s="86"/>
      <c r="I36" s="105"/>
      <c r="J36" s="84"/>
      <c r="K36" s="86"/>
    </row>
    <row r="37" spans="1:11" x14ac:dyDescent="0.25">
      <c r="A37" s="1"/>
      <c r="B37" s="87"/>
      <c r="C37" s="89"/>
      <c r="D37" s="87"/>
      <c r="E37" s="88"/>
      <c r="F37" s="88"/>
      <c r="G37" s="88"/>
      <c r="H37" s="89"/>
      <c r="I37" s="90"/>
      <c r="J37" s="87"/>
      <c r="K37" s="89"/>
    </row>
    <row r="38" spans="1:11" ht="14.45" customHeight="1" x14ac:dyDescent="0.25">
      <c r="A38" s="1"/>
      <c r="B38" s="105" t="s">
        <v>675</v>
      </c>
      <c r="C38" s="86"/>
      <c r="D38" s="105"/>
      <c r="E38" s="85"/>
      <c r="F38" s="85"/>
      <c r="G38" s="85"/>
      <c r="H38" s="86"/>
      <c r="I38" s="105"/>
      <c r="J38" s="84"/>
      <c r="K38" s="86"/>
    </row>
    <row r="39" spans="1:11" x14ac:dyDescent="0.25">
      <c r="A39" s="1"/>
      <c r="B39" s="87"/>
      <c r="C39" s="89"/>
      <c r="D39" s="87"/>
      <c r="E39" s="88"/>
      <c r="F39" s="88"/>
      <c r="G39" s="88"/>
      <c r="H39" s="89"/>
      <c r="I39" s="90"/>
      <c r="J39" s="87"/>
      <c r="K39" s="89"/>
    </row>
    <row r="40" spans="1:11" ht="14.45" customHeight="1" x14ac:dyDescent="0.25">
      <c r="A40" s="1"/>
      <c r="B40" s="105" t="s">
        <v>676</v>
      </c>
      <c r="C40" s="86"/>
      <c r="D40" s="105"/>
      <c r="E40" s="85"/>
      <c r="F40" s="85"/>
      <c r="G40" s="85"/>
      <c r="H40" s="86"/>
      <c r="I40" s="105"/>
      <c r="J40" s="84"/>
      <c r="K40" s="86"/>
    </row>
    <row r="41" spans="1:11" x14ac:dyDescent="0.25">
      <c r="A41" s="1"/>
      <c r="B41" s="87"/>
      <c r="C41" s="89"/>
      <c r="D41" s="87"/>
      <c r="E41" s="88"/>
      <c r="F41" s="88"/>
      <c r="G41" s="88"/>
      <c r="H41" s="89"/>
      <c r="I41" s="90"/>
      <c r="J41" s="87"/>
      <c r="K41" s="89"/>
    </row>
    <row r="42" spans="1:11" x14ac:dyDescent="0.25">
      <c r="A42" s="1"/>
      <c r="B42" s="1"/>
      <c r="C42" s="1"/>
      <c r="D42" s="1"/>
      <c r="E42" s="1"/>
      <c r="F42" s="1"/>
      <c r="G42" s="1"/>
      <c r="H42" s="1"/>
      <c r="I42" s="1"/>
      <c r="J42" s="1"/>
      <c r="K42" s="1"/>
    </row>
    <row r="43" spans="1:11" x14ac:dyDescent="0.25">
      <c r="A43" s="1"/>
      <c r="B43" s="1"/>
      <c r="C43" s="1"/>
      <c r="D43" s="1"/>
      <c r="E43" s="1"/>
      <c r="F43" s="1"/>
      <c r="G43" s="1"/>
      <c r="H43" s="1"/>
      <c r="I43" s="1"/>
      <c r="J43" s="1"/>
      <c r="K43" s="1"/>
    </row>
    <row r="44" spans="1:11" x14ac:dyDescent="0.25">
      <c r="A44" s="1"/>
      <c r="B44" s="1"/>
      <c r="C44" s="1"/>
      <c r="D44" s="1"/>
      <c r="E44" s="1"/>
      <c r="F44" s="1"/>
      <c r="G44" s="1"/>
      <c r="H44" s="1"/>
      <c r="I44" s="1"/>
      <c r="J44" s="1"/>
      <c r="K44" s="1"/>
    </row>
    <row r="45" spans="1:11" x14ac:dyDescent="0.25">
      <c r="A45" s="1"/>
      <c r="B45" s="1"/>
      <c r="C45" s="1"/>
      <c r="D45" s="1"/>
      <c r="E45" s="1"/>
      <c r="F45" s="1"/>
      <c r="G45" s="1"/>
      <c r="H45" s="1"/>
      <c r="I45" s="1"/>
      <c r="J45" s="1"/>
      <c r="K45" s="1"/>
    </row>
    <row r="46" spans="1:11" x14ac:dyDescent="0.25">
      <c r="A46" s="1"/>
      <c r="B46" s="1"/>
      <c r="C46" s="1"/>
      <c r="D46" s="1"/>
      <c r="E46" s="1"/>
      <c r="G46" s="1"/>
      <c r="H46" s="1"/>
      <c r="I46" s="1"/>
      <c r="J46" s="1"/>
      <c r="K46" s="1"/>
    </row>
    <row r="47" spans="1:11" x14ac:dyDescent="0.25">
      <c r="A47" s="1"/>
      <c r="B47" s="1"/>
      <c r="C47" s="1"/>
      <c r="D47" s="1"/>
      <c r="E47" s="1"/>
      <c r="F47" s="1"/>
      <c r="G47" s="1"/>
      <c r="H47" s="1"/>
      <c r="I47" s="1"/>
      <c r="J47" s="1"/>
      <c r="K47" s="1"/>
    </row>
    <row r="48" spans="1:11" x14ac:dyDescent="0.25">
      <c r="A48" s="1"/>
      <c r="B48" s="1"/>
      <c r="C48" s="1"/>
      <c r="D48" s="1"/>
      <c r="E48" s="1"/>
      <c r="F48" s="1"/>
      <c r="G48" s="1"/>
      <c r="H48" s="1"/>
      <c r="I48" s="1"/>
      <c r="J48" s="1"/>
      <c r="K48" s="1"/>
    </row>
    <row r="49" spans="1:11" s="28" customFormat="1" ht="13.5" customHeight="1" x14ac:dyDescent="0.25">
      <c r="A49" s="29"/>
      <c r="B49" s="191" t="s">
        <v>677</v>
      </c>
      <c r="C49" s="192"/>
      <c r="D49" s="192"/>
      <c r="E49" s="192"/>
      <c r="F49" s="192"/>
      <c r="G49" s="192"/>
      <c r="H49" s="192"/>
      <c r="I49" s="192"/>
      <c r="J49" s="192"/>
      <c r="K49" s="192"/>
    </row>
    <row r="50" spans="1:11" x14ac:dyDescent="0.25">
      <c r="A50" s="1"/>
      <c r="B50" s="6"/>
      <c r="C50" s="6"/>
      <c r="D50" s="6"/>
      <c r="E50" s="6"/>
      <c r="F50" s="6"/>
      <c r="G50" s="6"/>
      <c r="H50" s="6"/>
      <c r="I50" s="6"/>
      <c r="J50" s="6"/>
      <c r="K50" s="6"/>
    </row>
    <row r="51" spans="1:11" x14ac:dyDescent="0.25">
      <c r="A51" s="1"/>
      <c r="B51" s="6"/>
      <c r="C51" s="6"/>
      <c r="D51" s="6"/>
      <c r="E51" s="6"/>
      <c r="F51" s="6"/>
      <c r="G51" s="6"/>
      <c r="H51" s="6"/>
      <c r="I51" s="6"/>
      <c r="J51" s="6"/>
      <c r="K51" s="6"/>
    </row>
    <row r="52" spans="1:11" x14ac:dyDescent="0.25">
      <c r="A52" s="1"/>
      <c r="B52" s="6"/>
      <c r="C52" s="6"/>
      <c r="D52" s="6"/>
      <c r="E52" s="6"/>
      <c r="F52" s="6"/>
      <c r="G52" s="6"/>
      <c r="H52" s="6"/>
      <c r="I52" s="6"/>
      <c r="J52" s="6"/>
      <c r="K52" s="6"/>
    </row>
    <row r="53" spans="1:11" x14ac:dyDescent="0.25">
      <c r="A53" s="1"/>
      <c r="B53" s="6"/>
      <c r="C53" s="6"/>
      <c r="D53" s="6"/>
      <c r="E53" s="6"/>
      <c r="F53" s="6"/>
      <c r="G53" s="6"/>
      <c r="H53" s="6"/>
      <c r="I53" s="6"/>
      <c r="J53" s="6"/>
      <c r="K53" s="6"/>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33"/>
  <sheetViews>
    <sheetView showGridLines="0" view="pageBreakPreview" zoomScaleNormal="100" zoomScaleSheetLayoutView="100" workbookViewId="0">
      <selection activeCell="Q10" sqref="Q10"/>
    </sheetView>
  </sheetViews>
  <sheetFormatPr defaultColWidth="8.85546875" defaultRowHeight="15" x14ac:dyDescent="0.25"/>
  <cols>
    <col min="1" max="2" width="1.42578125" customWidth="1"/>
    <col min="4" max="4" width="8.7109375" customWidth="1"/>
    <col min="6" max="6" width="20.28515625" customWidth="1"/>
    <col min="7" max="7" width="23.140625" customWidth="1"/>
    <col min="12" max="12" width="51.7109375" customWidth="1"/>
  </cols>
  <sheetData>
    <row r="1" spans="1:12" x14ac:dyDescent="0.25">
      <c r="A1" s="10"/>
      <c r="B1" s="10"/>
      <c r="C1" s="10"/>
      <c r="D1" s="10"/>
      <c r="E1" s="10"/>
      <c r="F1" s="10"/>
      <c r="G1" s="10"/>
      <c r="H1" s="10"/>
      <c r="I1" s="10"/>
      <c r="J1" s="10"/>
      <c r="K1" s="10"/>
      <c r="L1" s="10"/>
    </row>
    <row r="2" spans="1:12" ht="19.5" customHeight="1" x14ac:dyDescent="0.25">
      <c r="A2" s="10"/>
      <c r="B2" s="10"/>
      <c r="C2" s="179" t="s">
        <v>678</v>
      </c>
      <c r="D2" s="81"/>
      <c r="E2" s="81"/>
      <c r="F2" s="81"/>
      <c r="G2" s="81"/>
      <c r="H2" s="81"/>
      <c r="I2" s="81"/>
      <c r="J2" s="81"/>
      <c r="K2" s="81"/>
      <c r="L2" s="81"/>
    </row>
    <row r="3" spans="1:12" x14ac:dyDescent="0.25">
      <c r="A3" s="10"/>
      <c r="B3" s="10"/>
      <c r="C3" s="13"/>
      <c r="D3" s="13"/>
      <c r="E3" s="13"/>
      <c r="F3" s="13"/>
      <c r="G3" s="13"/>
      <c r="H3" s="13"/>
      <c r="I3" s="13"/>
      <c r="J3" s="13"/>
      <c r="K3" s="13"/>
      <c r="L3" s="13"/>
    </row>
    <row r="4" spans="1:12" ht="14.45" customHeight="1" x14ac:dyDescent="0.25">
      <c r="A4" s="10"/>
      <c r="B4" s="10"/>
      <c r="C4" s="199" t="s">
        <v>679</v>
      </c>
      <c r="D4" s="85"/>
      <c r="E4" s="85"/>
      <c r="F4" s="85"/>
      <c r="G4" s="85"/>
      <c r="H4" s="85"/>
      <c r="I4" s="85"/>
      <c r="J4" s="85"/>
      <c r="K4" s="85"/>
      <c r="L4" s="85"/>
    </row>
    <row r="5" spans="1:12" ht="14.45" customHeight="1" x14ac:dyDescent="0.25">
      <c r="A5" s="10"/>
      <c r="B5" s="10"/>
      <c r="C5" s="113"/>
      <c r="D5" s="81"/>
      <c r="E5" s="81"/>
      <c r="F5" s="81"/>
      <c r="G5" s="81"/>
      <c r="H5" s="81"/>
      <c r="I5" s="81"/>
      <c r="J5" s="81"/>
      <c r="K5" s="81"/>
      <c r="L5" s="81"/>
    </row>
    <row r="6" spans="1:12" ht="17.100000000000001" customHeight="1" x14ac:dyDescent="0.25">
      <c r="A6" s="10"/>
      <c r="B6" s="10"/>
      <c r="C6" s="87"/>
      <c r="D6" s="88"/>
      <c r="E6" s="88"/>
      <c r="F6" s="88"/>
      <c r="G6" s="88"/>
      <c r="H6" s="88"/>
      <c r="I6" s="88"/>
      <c r="J6" s="88"/>
      <c r="K6" s="88"/>
      <c r="L6" s="88"/>
    </row>
    <row r="7" spans="1:12" ht="17.100000000000001" customHeight="1" x14ac:dyDescent="0.25">
      <c r="A7" s="10"/>
      <c r="B7" s="10"/>
      <c r="C7" s="103"/>
      <c r="D7" s="104"/>
      <c r="E7" s="104"/>
      <c r="F7" s="104"/>
      <c r="G7" s="104"/>
      <c r="H7" s="104"/>
      <c r="I7" s="104"/>
      <c r="J7" s="104"/>
      <c r="K7" s="104"/>
      <c r="L7" s="104"/>
    </row>
    <row r="8" spans="1:12" ht="34.5" customHeight="1" x14ac:dyDescent="0.25">
      <c r="A8" s="10"/>
      <c r="B8" s="10"/>
      <c r="C8" s="201" t="s">
        <v>680</v>
      </c>
      <c r="D8" s="86"/>
      <c r="E8" s="200" t="s">
        <v>681</v>
      </c>
      <c r="F8" s="106"/>
      <c r="G8" s="39" t="s">
        <v>682</v>
      </c>
      <c r="H8" s="197" t="s">
        <v>683</v>
      </c>
      <c r="I8" s="85"/>
      <c r="J8" s="85"/>
      <c r="K8" s="85"/>
      <c r="L8" s="198"/>
    </row>
    <row r="9" spans="1:12" ht="104.25" customHeight="1" x14ac:dyDescent="0.25">
      <c r="A9" s="10"/>
      <c r="B9" s="10"/>
      <c r="C9" s="105" t="s">
        <v>684</v>
      </c>
      <c r="D9" s="277"/>
      <c r="E9" s="105" t="s">
        <v>685</v>
      </c>
      <c r="F9" s="277"/>
      <c r="G9" s="78" t="s">
        <v>686</v>
      </c>
      <c r="H9" s="280" t="s">
        <v>687</v>
      </c>
      <c r="I9" s="278"/>
      <c r="J9" s="278"/>
      <c r="K9" s="278"/>
      <c r="L9" s="279"/>
    </row>
    <row r="10" spans="1:12" ht="97.5" customHeight="1" x14ac:dyDescent="0.25">
      <c r="A10" s="10"/>
      <c r="B10" s="10"/>
      <c r="C10" s="105" t="s">
        <v>684</v>
      </c>
      <c r="D10" s="277"/>
      <c r="E10" s="105" t="s">
        <v>688</v>
      </c>
      <c r="F10" s="277"/>
      <c r="G10" s="78" t="s">
        <v>689</v>
      </c>
      <c r="H10" s="280" t="s">
        <v>690</v>
      </c>
      <c r="I10" s="278"/>
      <c r="J10" s="278"/>
      <c r="K10" s="278"/>
      <c r="L10" s="279"/>
    </row>
    <row r="11" spans="1:12" ht="53.25" customHeight="1" x14ac:dyDescent="0.25">
      <c r="A11" s="10"/>
      <c r="B11" s="10"/>
      <c r="C11" s="105" t="s">
        <v>684</v>
      </c>
      <c r="D11" s="277"/>
      <c r="E11" s="105" t="s">
        <v>691</v>
      </c>
      <c r="F11" s="277"/>
      <c r="G11" s="78" t="s">
        <v>692</v>
      </c>
      <c r="H11" s="280" t="s">
        <v>693</v>
      </c>
      <c r="I11" s="278"/>
      <c r="J11" s="278"/>
      <c r="K11" s="278"/>
      <c r="L11" s="279"/>
    </row>
    <row r="12" spans="1:12" ht="97.5" customHeight="1" x14ac:dyDescent="0.25">
      <c r="A12" s="10"/>
      <c r="B12" s="10"/>
      <c r="C12" s="105" t="s">
        <v>694</v>
      </c>
      <c r="D12" s="277"/>
      <c r="E12" s="105" t="s">
        <v>695</v>
      </c>
      <c r="F12" s="277"/>
      <c r="G12" s="78" t="s">
        <v>696</v>
      </c>
      <c r="H12" s="280" t="s">
        <v>697</v>
      </c>
      <c r="I12" s="278"/>
      <c r="J12" s="278"/>
      <c r="K12" s="278"/>
      <c r="L12" s="279"/>
    </row>
    <row r="13" spans="1:12" ht="106.5" customHeight="1" x14ac:dyDescent="0.25">
      <c r="A13" s="10"/>
      <c r="B13" s="10"/>
      <c r="C13" s="105" t="s">
        <v>694</v>
      </c>
      <c r="D13" s="277"/>
      <c r="E13" s="105" t="s">
        <v>698</v>
      </c>
      <c r="F13" s="277"/>
      <c r="G13" s="78" t="s">
        <v>699</v>
      </c>
      <c r="H13" s="280" t="s">
        <v>700</v>
      </c>
      <c r="I13" s="278"/>
      <c r="J13" s="278"/>
      <c r="K13" s="278"/>
      <c r="L13" s="279"/>
    </row>
    <row r="14" spans="1:12" ht="70.5" customHeight="1" x14ac:dyDescent="0.25">
      <c r="A14" s="10"/>
      <c r="B14" s="10"/>
      <c r="C14" s="105" t="s">
        <v>701</v>
      </c>
      <c r="D14" s="281"/>
      <c r="E14" s="105" t="s">
        <v>702</v>
      </c>
      <c r="F14" s="277"/>
      <c r="G14" s="78" t="s">
        <v>703</v>
      </c>
      <c r="H14" s="280" t="s">
        <v>704</v>
      </c>
      <c r="I14" s="278"/>
      <c r="J14" s="278"/>
      <c r="K14" s="278"/>
      <c r="L14" s="279"/>
    </row>
    <row r="15" spans="1:12" ht="61.5" customHeight="1" x14ac:dyDescent="0.25">
      <c r="A15" s="10"/>
      <c r="B15" s="10"/>
      <c r="C15" s="105" t="s">
        <v>701</v>
      </c>
      <c r="D15" s="281"/>
      <c r="E15" s="105" t="s">
        <v>705</v>
      </c>
      <c r="F15" s="277"/>
      <c r="G15" s="78"/>
      <c r="H15" s="280" t="s">
        <v>706</v>
      </c>
      <c r="I15" s="278"/>
      <c r="J15" s="278"/>
      <c r="K15" s="278"/>
      <c r="L15" s="279"/>
    </row>
    <row r="16" spans="1:12" ht="33.75" customHeight="1" x14ac:dyDescent="0.25">
      <c r="A16" s="10"/>
      <c r="B16" s="10"/>
      <c r="C16" s="105" t="s">
        <v>701</v>
      </c>
      <c r="D16" s="281"/>
      <c r="E16" s="105" t="s">
        <v>707</v>
      </c>
      <c r="F16" s="277"/>
      <c r="G16" s="78"/>
      <c r="H16" s="280" t="s">
        <v>708</v>
      </c>
      <c r="I16" s="278"/>
      <c r="J16" s="278"/>
      <c r="K16" s="278"/>
      <c r="L16" s="279"/>
    </row>
    <row r="17" spans="1:12" ht="36" customHeight="1" x14ac:dyDescent="0.25">
      <c r="A17" s="10"/>
      <c r="B17" s="10"/>
      <c r="C17" s="105" t="s">
        <v>709</v>
      </c>
      <c r="D17" s="277"/>
      <c r="E17" s="105" t="s">
        <v>710</v>
      </c>
      <c r="F17" s="277"/>
      <c r="G17" s="78"/>
      <c r="H17" s="280" t="s">
        <v>711</v>
      </c>
      <c r="I17" s="278"/>
      <c r="J17" s="278"/>
      <c r="K17" s="278"/>
      <c r="L17" s="279"/>
    </row>
    <row r="18" spans="1:12" ht="91.5" customHeight="1" x14ac:dyDescent="0.25">
      <c r="A18" s="10"/>
      <c r="B18" s="10"/>
      <c r="C18" s="105" t="s">
        <v>684</v>
      </c>
      <c r="D18" s="277"/>
      <c r="E18" s="105" t="s">
        <v>712</v>
      </c>
      <c r="F18" s="277"/>
      <c r="G18" s="78" t="s">
        <v>713</v>
      </c>
      <c r="H18" s="280" t="s">
        <v>714</v>
      </c>
      <c r="I18" s="278"/>
      <c r="J18" s="278"/>
      <c r="K18" s="278"/>
      <c r="L18" s="279"/>
    </row>
    <row r="19" spans="1:12" ht="93" customHeight="1" x14ac:dyDescent="0.25">
      <c r="A19" s="10"/>
      <c r="B19" s="10"/>
      <c r="C19" s="105" t="s">
        <v>684</v>
      </c>
      <c r="D19" s="277"/>
      <c r="E19" s="105" t="s">
        <v>715</v>
      </c>
      <c r="F19" s="277"/>
      <c r="G19" s="78" t="s">
        <v>716</v>
      </c>
      <c r="H19" s="280" t="s">
        <v>717</v>
      </c>
      <c r="I19" s="278"/>
      <c r="J19" s="278"/>
      <c r="K19" s="278"/>
      <c r="L19" s="279"/>
    </row>
    <row r="20" spans="1:12" ht="71.25" customHeight="1" x14ac:dyDescent="0.25">
      <c r="A20" s="10"/>
      <c r="B20" s="10"/>
      <c r="C20" s="105" t="s">
        <v>684</v>
      </c>
      <c r="D20" s="277"/>
      <c r="E20" s="105" t="s">
        <v>718</v>
      </c>
      <c r="F20" s="277"/>
      <c r="G20" s="78" t="s">
        <v>719</v>
      </c>
      <c r="H20" s="280" t="s">
        <v>720</v>
      </c>
      <c r="I20" s="278"/>
      <c r="J20" s="278"/>
      <c r="K20" s="278"/>
      <c r="L20" s="279"/>
    </row>
    <row r="21" spans="1:12" ht="58.5" customHeight="1" x14ac:dyDescent="0.25">
      <c r="A21" s="10"/>
      <c r="B21" s="10"/>
      <c r="C21" s="105" t="s">
        <v>694</v>
      </c>
      <c r="D21" s="277"/>
      <c r="E21" s="105" t="s">
        <v>698</v>
      </c>
      <c r="F21" s="277"/>
      <c r="G21" s="78" t="s">
        <v>721</v>
      </c>
      <c r="H21" s="280" t="s">
        <v>722</v>
      </c>
      <c r="I21" s="278"/>
      <c r="J21" s="278"/>
      <c r="K21" s="278"/>
      <c r="L21" s="279"/>
    </row>
    <row r="22" spans="1:12" ht="57.75" customHeight="1" x14ac:dyDescent="0.25">
      <c r="A22" s="10"/>
      <c r="B22" s="10"/>
      <c r="C22" s="105" t="s">
        <v>694</v>
      </c>
      <c r="D22" s="277"/>
      <c r="E22" s="105" t="s">
        <v>723</v>
      </c>
      <c r="F22" s="277"/>
      <c r="G22" s="78" t="s">
        <v>724</v>
      </c>
      <c r="H22" s="280" t="s">
        <v>725</v>
      </c>
      <c r="I22" s="278"/>
      <c r="J22" s="278"/>
      <c r="K22" s="278"/>
      <c r="L22" s="279"/>
    </row>
    <row r="23" spans="1:12" ht="63.75" customHeight="1" x14ac:dyDescent="0.25">
      <c r="A23" s="10"/>
      <c r="B23" s="10"/>
      <c r="C23" s="105" t="s">
        <v>694</v>
      </c>
      <c r="D23" s="277"/>
      <c r="E23" s="105" t="s">
        <v>726</v>
      </c>
      <c r="F23" s="277"/>
      <c r="G23" s="78" t="s">
        <v>724</v>
      </c>
      <c r="H23" s="280" t="s">
        <v>727</v>
      </c>
      <c r="I23" s="278"/>
      <c r="J23" s="278"/>
      <c r="K23" s="278"/>
      <c r="L23" s="279"/>
    </row>
    <row r="24" spans="1:12" ht="36" customHeight="1" x14ac:dyDescent="0.25">
      <c r="A24" s="10"/>
      <c r="B24" s="10"/>
      <c r="C24" s="105" t="s">
        <v>694</v>
      </c>
      <c r="D24" s="277"/>
      <c r="E24" s="105" t="s">
        <v>728</v>
      </c>
      <c r="F24" s="277"/>
      <c r="G24" s="78" t="s">
        <v>724</v>
      </c>
      <c r="H24" s="280" t="s">
        <v>729</v>
      </c>
      <c r="I24" s="278"/>
      <c r="J24" s="278"/>
      <c r="K24" s="278"/>
      <c r="L24" s="279"/>
    </row>
    <row r="25" spans="1:12" ht="46.5" customHeight="1" x14ac:dyDescent="0.25">
      <c r="A25" s="10"/>
      <c r="B25" s="10"/>
      <c r="C25" s="105" t="s">
        <v>684</v>
      </c>
      <c r="D25" s="277"/>
      <c r="E25" s="105" t="s">
        <v>730</v>
      </c>
      <c r="F25" s="277"/>
      <c r="G25" s="78" t="s">
        <v>731</v>
      </c>
      <c r="H25" s="280" t="s">
        <v>732</v>
      </c>
      <c r="I25" s="278"/>
      <c r="J25" s="278"/>
      <c r="K25" s="278"/>
      <c r="L25" s="279"/>
    </row>
    <row r="26" spans="1:12" ht="84.75" customHeight="1" x14ac:dyDescent="0.25">
      <c r="A26" s="10"/>
      <c r="B26" s="10"/>
      <c r="C26" s="105" t="s">
        <v>684</v>
      </c>
      <c r="D26" s="277"/>
      <c r="E26" s="105" t="s">
        <v>733</v>
      </c>
      <c r="F26" s="277"/>
      <c r="G26" s="78" t="s">
        <v>734</v>
      </c>
      <c r="H26" s="280" t="s">
        <v>735</v>
      </c>
      <c r="I26" s="278"/>
      <c r="J26" s="278"/>
      <c r="K26" s="278"/>
      <c r="L26" s="279"/>
    </row>
    <row r="27" spans="1:12" ht="45" customHeight="1" x14ac:dyDescent="0.25">
      <c r="A27" s="10"/>
      <c r="B27" s="10"/>
      <c r="C27" s="105" t="s">
        <v>701</v>
      </c>
      <c r="D27" s="277"/>
      <c r="E27" s="105" t="s">
        <v>736</v>
      </c>
      <c r="F27" s="277"/>
      <c r="G27" s="78" t="s">
        <v>737</v>
      </c>
      <c r="H27" s="280" t="s">
        <v>738</v>
      </c>
      <c r="I27" s="278"/>
      <c r="J27" s="278"/>
      <c r="K27" s="278"/>
      <c r="L27" s="279"/>
    </row>
    <row r="28" spans="1:12" ht="61.5" customHeight="1" x14ac:dyDescent="0.25">
      <c r="A28" s="10"/>
      <c r="B28" s="10"/>
      <c r="C28" s="105" t="s">
        <v>701</v>
      </c>
      <c r="D28" s="277"/>
      <c r="E28" s="105" t="s">
        <v>739</v>
      </c>
      <c r="F28" s="277"/>
      <c r="G28" s="78" t="s">
        <v>740</v>
      </c>
      <c r="H28" s="280" t="s">
        <v>741</v>
      </c>
      <c r="I28" s="278"/>
      <c r="J28" s="278"/>
      <c r="K28" s="278"/>
      <c r="L28" s="279"/>
    </row>
    <row r="29" spans="1:12" ht="92.25" customHeight="1" x14ac:dyDescent="0.25">
      <c r="A29" s="10"/>
      <c r="B29" s="10"/>
      <c r="C29" s="105" t="s">
        <v>694</v>
      </c>
      <c r="D29" s="277"/>
      <c r="E29" s="105" t="s">
        <v>742</v>
      </c>
      <c r="F29" s="277"/>
      <c r="G29" s="78" t="s">
        <v>743</v>
      </c>
      <c r="H29" s="280" t="s">
        <v>744</v>
      </c>
      <c r="I29" s="278"/>
      <c r="J29" s="278"/>
      <c r="K29" s="278"/>
      <c r="L29" s="279"/>
    </row>
    <row r="30" spans="1:12" ht="51.75" customHeight="1" x14ac:dyDescent="0.25">
      <c r="A30" s="10"/>
      <c r="B30" s="10"/>
      <c r="C30" s="105" t="s">
        <v>694</v>
      </c>
      <c r="D30" s="277"/>
      <c r="E30" s="105" t="s">
        <v>745</v>
      </c>
      <c r="F30" s="277"/>
      <c r="G30" s="78" t="s">
        <v>746</v>
      </c>
      <c r="H30" s="280" t="s">
        <v>747</v>
      </c>
      <c r="I30" s="278"/>
      <c r="J30" s="278"/>
      <c r="K30" s="278"/>
      <c r="L30" s="279"/>
    </row>
    <row r="31" spans="1:12" ht="17.100000000000001" customHeight="1" x14ac:dyDescent="0.25">
      <c r="A31" s="10"/>
      <c r="B31" s="10"/>
      <c r="C31" s="81"/>
      <c r="D31" s="81"/>
      <c r="E31" s="81"/>
      <c r="F31" s="81"/>
      <c r="G31" s="81"/>
      <c r="H31" s="81"/>
      <c r="I31" s="81"/>
      <c r="J31" s="81"/>
      <c r="K31" s="81"/>
      <c r="L31" s="81"/>
    </row>
    <row r="32" spans="1:12" ht="17.100000000000001" customHeight="1" x14ac:dyDescent="0.25">
      <c r="A32" s="10"/>
      <c r="B32" s="10"/>
      <c r="C32" s="81"/>
      <c r="D32" s="81"/>
      <c r="E32" s="81"/>
      <c r="F32" s="81"/>
      <c r="G32" s="81"/>
      <c r="H32" s="81"/>
      <c r="I32" s="81"/>
      <c r="J32" s="81"/>
      <c r="K32" s="81"/>
      <c r="L32" s="81"/>
    </row>
    <row r="33" spans="1:12" ht="17.100000000000001" customHeight="1" x14ac:dyDescent="0.25">
      <c r="A33" s="10"/>
      <c r="B33" s="10"/>
      <c r="C33" s="81"/>
      <c r="D33" s="81"/>
      <c r="E33" s="81"/>
      <c r="F33" s="81"/>
      <c r="G33" s="81"/>
      <c r="H33" s="81"/>
      <c r="I33" s="81"/>
      <c r="J33" s="81"/>
      <c r="K33" s="81"/>
      <c r="L33" s="81"/>
    </row>
  </sheetData>
  <sheetProtection sheet="1" objects="1" scenarios="1" formatColumns="0" formatRows="0"/>
  <mergeCells count="73">
    <mergeCell ref="C4:L6"/>
    <mergeCell ref="H14:L14"/>
    <mergeCell ref="C13:D13"/>
    <mergeCell ref="H23:L23"/>
    <mergeCell ref="E21:F21"/>
    <mergeCell ref="H22:L22"/>
    <mergeCell ref="E16:F16"/>
    <mergeCell ref="H12:L12"/>
    <mergeCell ref="C7:L7"/>
    <mergeCell ref="E8:F8"/>
    <mergeCell ref="H11:L11"/>
    <mergeCell ref="C8:D8"/>
    <mergeCell ref="C9:D9"/>
    <mergeCell ref="E9:F9"/>
    <mergeCell ref="C11:D11"/>
    <mergeCell ref="E11:F11"/>
    <mergeCell ref="H9:L9"/>
    <mergeCell ref="C10:D10"/>
    <mergeCell ref="C16:D16"/>
    <mergeCell ref="E10:F10"/>
    <mergeCell ref="C25:D25"/>
    <mergeCell ref="E19:F19"/>
    <mergeCell ref="C15:D15"/>
    <mergeCell ref="C17:D17"/>
    <mergeCell ref="C19:D19"/>
    <mergeCell ref="E23:F23"/>
    <mergeCell ref="H25:L25"/>
    <mergeCell ref="H17:L17"/>
    <mergeCell ref="E25:F25"/>
    <mergeCell ref="H10:L10"/>
    <mergeCell ref="E17:F17"/>
    <mergeCell ref="C26:D26"/>
    <mergeCell ref="H21:L21"/>
    <mergeCell ref="H16:L16"/>
    <mergeCell ref="E26:F26"/>
    <mergeCell ref="H26:L26"/>
    <mergeCell ref="E24:F24"/>
    <mergeCell ref="E12:F12"/>
    <mergeCell ref="C30:D30"/>
    <mergeCell ref="E14:F14"/>
    <mergeCell ref="C18:D18"/>
    <mergeCell ref="C31:L33"/>
    <mergeCell ref="C20:D20"/>
    <mergeCell ref="E20:F20"/>
    <mergeCell ref="C29:D29"/>
    <mergeCell ref="E29:F29"/>
    <mergeCell ref="C22:D22"/>
    <mergeCell ref="C21:D21"/>
    <mergeCell ref="C23:D23"/>
    <mergeCell ref="H27:L27"/>
    <mergeCell ref="H24:L24"/>
    <mergeCell ref="E28:F28"/>
    <mergeCell ref="C2:L2"/>
    <mergeCell ref="E18:F18"/>
    <mergeCell ref="H30:L30"/>
    <mergeCell ref="H20:L20"/>
    <mergeCell ref="E13:F13"/>
    <mergeCell ref="C12:D12"/>
    <mergeCell ref="E15:F15"/>
    <mergeCell ref="H13:L13"/>
    <mergeCell ref="H15:L15"/>
    <mergeCell ref="H18:L18"/>
    <mergeCell ref="E30:F30"/>
    <mergeCell ref="H28:L28"/>
    <mergeCell ref="H8:L8"/>
    <mergeCell ref="C24:D24"/>
    <mergeCell ref="H29:L29"/>
    <mergeCell ref="C14:D14"/>
    <mergeCell ref="C28:D28"/>
    <mergeCell ref="E22:F22"/>
    <mergeCell ref="C27:D27"/>
    <mergeCell ref="E27:F27"/>
    <mergeCell ref="H19:L19"/>
  </mergeCells>
  <dataValidations count="1">
    <dataValidation type="list" allowBlank="1" showInputMessage="1" showErrorMessage="1" prompt="Select Profile" sqref="C9:D30" xr:uid="{00000000-0002-0000-0D00-000000000000}">
      <formula1>"Government Institutions, IGOs, NGOs, Private Sector entities, Others "</formula1>
    </dataValidation>
  </dataValidations>
  <pageMargins left="0.25" right="0.25" top="0.75" bottom="0.75" header="0.3" footer="0.3"/>
  <pageSetup paperSize="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zoomScaleNormal="100" zoomScaleSheetLayoutView="100" workbookViewId="0">
      <selection activeCell="R15" sqref="R15"/>
    </sheetView>
  </sheetViews>
  <sheetFormatPr defaultColWidth="8.85546875" defaultRowHeight="15" x14ac:dyDescent="0.25"/>
  <cols>
    <col min="1" max="1" width="1.42578125" customWidth="1"/>
  </cols>
  <sheetData>
    <row r="1" spans="1:11" x14ac:dyDescent="0.25">
      <c r="A1" s="10"/>
      <c r="B1" s="10"/>
      <c r="C1" s="10"/>
      <c r="D1" s="10"/>
      <c r="E1" s="10"/>
      <c r="F1" s="10"/>
      <c r="G1" s="10"/>
      <c r="H1" s="10"/>
      <c r="I1" s="10"/>
      <c r="J1" s="10"/>
      <c r="K1" s="10"/>
    </row>
    <row r="2" spans="1:11" ht="19.5" customHeight="1" x14ac:dyDescent="0.25">
      <c r="A2" s="10"/>
      <c r="B2" s="179" t="s">
        <v>748</v>
      </c>
      <c r="C2" s="81"/>
      <c r="D2" s="81"/>
      <c r="E2" s="81"/>
      <c r="F2" s="81"/>
      <c r="G2" s="81"/>
      <c r="H2" s="81"/>
      <c r="I2" s="81"/>
      <c r="J2" s="81"/>
      <c r="K2" s="81"/>
    </row>
    <row r="3" spans="1:11" x14ac:dyDescent="0.25">
      <c r="A3" s="10"/>
      <c r="B3" s="13"/>
      <c r="C3" s="13"/>
      <c r="D3" s="13"/>
      <c r="E3" s="13"/>
      <c r="F3" s="13"/>
      <c r="G3" s="13"/>
      <c r="H3" s="13"/>
      <c r="I3" s="13"/>
      <c r="J3" s="13"/>
      <c r="K3" s="13"/>
    </row>
    <row r="4" spans="1:11" ht="14.45" customHeight="1" x14ac:dyDescent="0.25">
      <c r="A4" s="10"/>
      <c r="B4" s="204" t="s">
        <v>749</v>
      </c>
      <c r="C4" s="85"/>
      <c r="D4" s="85"/>
      <c r="E4" s="85"/>
      <c r="F4" s="85"/>
      <c r="G4" s="85"/>
      <c r="H4" s="85"/>
      <c r="I4" s="85"/>
      <c r="J4" s="85"/>
      <c r="K4" s="86"/>
    </row>
    <row r="5" spans="1:11" ht="25.5" customHeight="1" x14ac:dyDescent="0.25">
      <c r="A5" s="10"/>
      <c r="B5" s="87"/>
      <c r="C5" s="88"/>
      <c r="D5" s="88"/>
      <c r="E5" s="88"/>
      <c r="F5" s="88"/>
      <c r="G5" s="88"/>
      <c r="H5" s="88"/>
      <c r="I5" s="88"/>
      <c r="J5" s="88"/>
      <c r="K5" s="89"/>
    </row>
    <row r="6" spans="1:11" ht="17.100000000000001" customHeight="1" x14ac:dyDescent="0.25">
      <c r="A6" s="10"/>
      <c r="B6" s="202" t="s">
        <v>750</v>
      </c>
      <c r="C6" s="85"/>
      <c r="D6" s="86"/>
      <c r="E6" s="202" t="s">
        <v>751</v>
      </c>
      <c r="F6" s="202" t="s">
        <v>752</v>
      </c>
      <c r="G6" s="85"/>
      <c r="H6" s="85"/>
      <c r="I6" s="85"/>
      <c r="J6" s="85"/>
      <c r="K6" s="86"/>
    </row>
    <row r="7" spans="1:11" ht="17.100000000000001" customHeight="1" x14ac:dyDescent="0.25">
      <c r="A7" s="10"/>
      <c r="B7" s="87"/>
      <c r="C7" s="88"/>
      <c r="D7" s="89"/>
      <c r="E7" s="90"/>
      <c r="F7" s="87"/>
      <c r="G7" s="88"/>
      <c r="H7" s="88"/>
      <c r="I7" s="88"/>
      <c r="J7" s="88"/>
      <c r="K7" s="89"/>
    </row>
    <row r="8" spans="1:11" ht="14.45" customHeight="1" x14ac:dyDescent="0.25">
      <c r="A8" s="10"/>
      <c r="B8" s="203" t="s">
        <v>753</v>
      </c>
      <c r="C8" s="85"/>
      <c r="D8" s="86"/>
      <c r="E8" s="84" t="s">
        <v>85</v>
      </c>
      <c r="F8" s="84" t="s">
        <v>754</v>
      </c>
      <c r="G8" s="85"/>
      <c r="H8" s="85"/>
      <c r="I8" s="85"/>
      <c r="J8" s="85"/>
      <c r="K8" s="86"/>
    </row>
    <row r="9" spans="1:11" ht="17.100000000000001" customHeight="1" x14ac:dyDescent="0.25">
      <c r="A9" s="10"/>
      <c r="B9" s="113"/>
      <c r="C9" s="81"/>
      <c r="D9" s="112"/>
      <c r="E9" s="181"/>
      <c r="F9" s="113"/>
      <c r="G9" s="81"/>
      <c r="H9" s="81"/>
      <c r="I9" s="81"/>
      <c r="J9" s="81"/>
      <c r="K9" s="112"/>
    </row>
    <row r="10" spans="1:11" ht="17.100000000000001" customHeight="1" x14ac:dyDescent="0.25">
      <c r="A10" s="10"/>
      <c r="B10" s="113"/>
      <c r="C10" s="81"/>
      <c r="D10" s="112"/>
      <c r="E10" s="181"/>
      <c r="F10" s="113"/>
      <c r="G10" s="81"/>
      <c r="H10" s="81"/>
      <c r="I10" s="81"/>
      <c r="J10" s="81"/>
      <c r="K10" s="112"/>
    </row>
    <row r="11" spans="1:11" ht="17.100000000000001" customHeight="1" x14ac:dyDescent="0.25">
      <c r="A11" s="10"/>
      <c r="B11" s="87"/>
      <c r="C11" s="88"/>
      <c r="D11" s="89"/>
      <c r="E11" s="90"/>
      <c r="F11" s="87"/>
      <c r="G11" s="88"/>
      <c r="H11" s="88"/>
      <c r="I11" s="88"/>
      <c r="J11" s="88"/>
      <c r="K11" s="89"/>
    </row>
    <row r="12" spans="1:11" ht="14.45" customHeight="1" x14ac:dyDescent="0.25">
      <c r="A12" s="10"/>
      <c r="B12" s="203" t="s">
        <v>755</v>
      </c>
      <c r="C12" s="85"/>
      <c r="D12" s="86"/>
      <c r="E12" s="84"/>
      <c r="F12" s="84" t="s">
        <v>756</v>
      </c>
      <c r="G12" s="85"/>
      <c r="H12" s="85"/>
      <c r="I12" s="85"/>
      <c r="J12" s="85"/>
      <c r="K12" s="86"/>
    </row>
    <row r="13" spans="1:11" ht="17.100000000000001" customHeight="1" x14ac:dyDescent="0.25">
      <c r="A13" s="10"/>
      <c r="B13" s="113"/>
      <c r="C13" s="81"/>
      <c r="D13" s="112"/>
      <c r="E13" s="181"/>
      <c r="F13" s="113"/>
      <c r="G13" s="81"/>
      <c r="H13" s="81"/>
      <c r="I13" s="81"/>
      <c r="J13" s="81"/>
      <c r="K13" s="112"/>
    </row>
    <row r="14" spans="1:11" ht="17.100000000000001" customHeight="1" x14ac:dyDescent="0.25">
      <c r="A14" s="10"/>
      <c r="B14" s="113"/>
      <c r="C14" s="81"/>
      <c r="D14" s="112"/>
      <c r="E14" s="181"/>
      <c r="F14" s="113"/>
      <c r="G14" s="81"/>
      <c r="H14" s="81"/>
      <c r="I14" s="81"/>
      <c r="J14" s="81"/>
      <c r="K14" s="112"/>
    </row>
    <row r="15" spans="1:11" ht="17.100000000000001" customHeight="1" x14ac:dyDescent="0.25">
      <c r="A15" s="10"/>
      <c r="B15" s="87"/>
      <c r="C15" s="88"/>
      <c r="D15" s="89"/>
      <c r="E15" s="90"/>
      <c r="F15" s="87"/>
      <c r="G15" s="88"/>
      <c r="H15" s="88"/>
      <c r="I15" s="88"/>
      <c r="J15" s="88"/>
      <c r="K15" s="89"/>
    </row>
    <row r="16" spans="1:11" ht="14.45" customHeight="1" x14ac:dyDescent="0.25">
      <c r="A16" s="10"/>
      <c r="B16" s="203" t="s">
        <v>757</v>
      </c>
      <c r="C16" s="85"/>
      <c r="D16" s="86"/>
      <c r="E16" s="84"/>
      <c r="F16" s="84"/>
      <c r="G16" s="85"/>
      <c r="H16" s="85"/>
      <c r="I16" s="85"/>
      <c r="J16" s="85"/>
      <c r="K16" s="86"/>
    </row>
    <row r="17" spans="1:11" ht="17.100000000000001" customHeight="1" x14ac:dyDescent="0.25">
      <c r="A17" s="10"/>
      <c r="B17" s="113"/>
      <c r="C17" s="81"/>
      <c r="D17" s="112"/>
      <c r="E17" s="181"/>
      <c r="F17" s="113"/>
      <c r="G17" s="81"/>
      <c r="H17" s="81"/>
      <c r="I17" s="81"/>
      <c r="J17" s="81"/>
      <c r="K17" s="112"/>
    </row>
    <row r="18" spans="1:11" ht="17.100000000000001" customHeight="1" x14ac:dyDescent="0.25">
      <c r="A18" s="10"/>
      <c r="B18" s="113"/>
      <c r="C18" s="81"/>
      <c r="D18" s="112"/>
      <c r="E18" s="181"/>
      <c r="F18" s="113"/>
      <c r="G18" s="81"/>
      <c r="H18" s="81"/>
      <c r="I18" s="81"/>
      <c r="J18" s="81"/>
      <c r="K18" s="112"/>
    </row>
    <row r="19" spans="1:11" ht="17.100000000000001" customHeight="1" x14ac:dyDescent="0.25">
      <c r="A19" s="10"/>
      <c r="B19" s="87"/>
      <c r="C19" s="88"/>
      <c r="D19" s="89"/>
      <c r="E19" s="90"/>
      <c r="F19" s="87"/>
      <c r="G19" s="88"/>
      <c r="H19" s="88"/>
      <c r="I19" s="88"/>
      <c r="J19" s="88"/>
      <c r="K19" s="89"/>
    </row>
    <row r="20" spans="1:11" ht="14.45" customHeight="1" x14ac:dyDescent="0.25">
      <c r="A20" s="10"/>
      <c r="B20" s="105" t="s">
        <v>758</v>
      </c>
      <c r="C20" s="85"/>
      <c r="D20" s="86"/>
      <c r="E20" s="84"/>
      <c r="F20" s="84"/>
      <c r="G20" s="85"/>
      <c r="H20" s="85"/>
      <c r="I20" s="85"/>
      <c r="J20" s="85"/>
      <c r="K20" s="86"/>
    </row>
    <row r="21" spans="1:11" ht="17.100000000000001" customHeight="1" x14ac:dyDescent="0.25">
      <c r="A21" s="10"/>
      <c r="B21" s="113"/>
      <c r="C21" s="81"/>
      <c r="D21" s="112"/>
      <c r="E21" s="181"/>
      <c r="F21" s="113"/>
      <c r="G21" s="81"/>
      <c r="H21" s="81"/>
      <c r="I21" s="81"/>
      <c r="J21" s="81"/>
      <c r="K21" s="112"/>
    </row>
    <row r="22" spans="1:11" ht="17.100000000000001" customHeight="1" x14ac:dyDescent="0.25">
      <c r="A22" s="10"/>
      <c r="B22" s="113"/>
      <c r="C22" s="81"/>
      <c r="D22" s="112"/>
      <c r="E22" s="181"/>
      <c r="F22" s="113"/>
      <c r="G22" s="81"/>
      <c r="H22" s="81"/>
      <c r="I22" s="81"/>
      <c r="J22" s="81"/>
      <c r="K22" s="112"/>
    </row>
    <row r="23" spans="1:11" ht="17.100000000000001" customHeight="1" x14ac:dyDescent="0.25">
      <c r="A23" s="10"/>
      <c r="B23" s="87"/>
      <c r="C23" s="88"/>
      <c r="D23" s="89"/>
      <c r="E23" s="90"/>
      <c r="F23" s="87"/>
      <c r="G23" s="88"/>
      <c r="H23" s="88"/>
      <c r="I23" s="88"/>
      <c r="J23" s="88"/>
      <c r="K23" s="89"/>
    </row>
    <row r="24" spans="1:11" ht="17.100000000000001" customHeight="1" x14ac:dyDescent="0.25">
      <c r="A24" s="10"/>
      <c r="B24" s="10"/>
      <c r="C24" s="10"/>
      <c r="D24" s="10"/>
      <c r="E24" s="10"/>
      <c r="F24" s="10"/>
      <c r="G24" s="10"/>
      <c r="H24" s="10"/>
      <c r="I24" s="10"/>
      <c r="J24" s="10"/>
      <c r="K24" s="10"/>
    </row>
    <row r="25" spans="1:11" ht="17.100000000000001" customHeight="1" x14ac:dyDescent="0.25">
      <c r="A25" s="10"/>
      <c r="B25" s="10"/>
      <c r="C25" s="10"/>
      <c r="D25" s="10"/>
      <c r="E25" s="10"/>
      <c r="F25" s="10"/>
      <c r="G25" s="10"/>
      <c r="H25" s="10"/>
      <c r="I25" s="10"/>
      <c r="J25" s="10"/>
      <c r="K25" s="10"/>
    </row>
    <row r="26" spans="1:11" ht="17.100000000000001" customHeight="1" x14ac:dyDescent="0.25">
      <c r="A26" s="10"/>
      <c r="B26" s="10"/>
      <c r="C26" s="10"/>
      <c r="D26" s="10"/>
      <c r="E26" s="10"/>
      <c r="F26" s="10"/>
      <c r="G26" s="10"/>
      <c r="H26" s="10"/>
      <c r="I26" s="10"/>
      <c r="J26" s="10"/>
      <c r="K26" s="10"/>
    </row>
    <row r="27" spans="1:11" ht="17.100000000000001" customHeight="1" x14ac:dyDescent="0.25">
      <c r="A27" s="10"/>
      <c r="B27" s="10"/>
      <c r="C27" s="10"/>
      <c r="D27" s="10"/>
      <c r="E27" s="10"/>
      <c r="F27" s="10"/>
      <c r="G27" s="10"/>
      <c r="H27" s="10"/>
      <c r="I27" s="10"/>
      <c r="J27" s="10"/>
      <c r="K27" s="10"/>
    </row>
    <row r="28" spans="1:11" ht="17.100000000000001" customHeight="1" x14ac:dyDescent="0.25">
      <c r="A28" s="10"/>
      <c r="B28" s="10"/>
      <c r="C28" s="10"/>
      <c r="D28" s="10"/>
      <c r="E28" s="10"/>
      <c r="F28" s="10"/>
      <c r="G28" s="10"/>
      <c r="H28" s="10"/>
      <c r="I28" s="10"/>
      <c r="J28" s="10"/>
      <c r="K28" s="10"/>
    </row>
    <row r="29" spans="1:11" ht="17.100000000000001" customHeight="1" x14ac:dyDescent="0.25">
      <c r="A29" s="10"/>
      <c r="B29" s="10"/>
      <c r="C29" s="10"/>
      <c r="D29" s="10"/>
      <c r="E29" s="10"/>
      <c r="F29" s="10"/>
      <c r="G29" s="10"/>
      <c r="H29" s="10"/>
      <c r="I29" s="10"/>
      <c r="J29" s="10"/>
      <c r="K29" s="10"/>
    </row>
    <row r="30" spans="1:11" ht="17.100000000000001" customHeight="1" x14ac:dyDescent="0.25">
      <c r="A30" s="10"/>
      <c r="B30" s="10"/>
      <c r="C30" s="10"/>
      <c r="D30" s="10"/>
      <c r="E30" s="10"/>
      <c r="F30" s="10"/>
      <c r="G30" s="10"/>
      <c r="H30" s="10"/>
      <c r="I30" s="10"/>
      <c r="J30" s="10"/>
      <c r="K30" s="10"/>
    </row>
    <row r="31" spans="1:11" ht="17.100000000000001" customHeight="1" x14ac:dyDescent="0.25">
      <c r="A31" s="10"/>
      <c r="B31" s="10"/>
      <c r="C31" s="10"/>
      <c r="D31" s="10"/>
      <c r="E31" s="10"/>
      <c r="F31" s="10"/>
      <c r="G31" s="10"/>
      <c r="H31" s="10"/>
      <c r="I31" s="10"/>
      <c r="J31" s="10"/>
      <c r="K31" s="10"/>
    </row>
    <row r="32" spans="1:11" ht="17.100000000000001" customHeight="1" x14ac:dyDescent="0.25">
      <c r="A32" s="10"/>
      <c r="B32" s="10"/>
      <c r="C32" s="10"/>
      <c r="D32" s="10"/>
      <c r="E32" s="10"/>
      <c r="F32" s="10"/>
      <c r="G32" s="10"/>
      <c r="H32" s="10"/>
      <c r="I32" s="10"/>
      <c r="J32" s="10"/>
      <c r="K32" s="10"/>
    </row>
    <row r="33" spans="1:11" ht="17.100000000000001" customHeight="1" x14ac:dyDescent="0.25">
      <c r="A33" s="10"/>
      <c r="B33" s="10"/>
      <c r="C33" s="10"/>
      <c r="D33" s="10"/>
      <c r="E33" s="10"/>
      <c r="F33" s="10"/>
      <c r="G33" s="10"/>
      <c r="H33" s="10"/>
      <c r="I33" s="10"/>
      <c r="J33" s="10"/>
      <c r="K33" s="10"/>
    </row>
    <row r="34" spans="1:11" ht="17.100000000000001" customHeight="1" x14ac:dyDescent="0.25">
      <c r="A34" s="10"/>
      <c r="B34" s="10"/>
      <c r="C34" s="10"/>
      <c r="D34" s="10"/>
      <c r="E34" s="10"/>
      <c r="F34" s="10"/>
      <c r="G34" s="10"/>
      <c r="H34" s="10"/>
      <c r="I34" s="10"/>
      <c r="J34" s="10"/>
      <c r="K34" s="10"/>
    </row>
    <row r="35" spans="1:11" ht="17.100000000000001" customHeight="1" x14ac:dyDescent="0.25">
      <c r="A35" s="10"/>
      <c r="B35" s="10"/>
      <c r="C35" s="10"/>
      <c r="D35" s="10"/>
      <c r="E35" s="10"/>
      <c r="F35" s="10"/>
      <c r="G35" s="10"/>
      <c r="H35" s="10"/>
      <c r="I35" s="10"/>
      <c r="J35" s="10"/>
      <c r="K35" s="10"/>
    </row>
    <row r="36" spans="1:11" ht="17.100000000000001" customHeight="1" x14ac:dyDescent="0.25">
      <c r="A36" s="10"/>
      <c r="B36" s="10"/>
      <c r="C36" s="10"/>
      <c r="D36" s="10"/>
      <c r="E36" s="10"/>
      <c r="F36" s="10"/>
      <c r="G36" s="10"/>
      <c r="H36" s="10"/>
      <c r="I36" s="10"/>
      <c r="J36" s="10"/>
      <c r="K36" s="10"/>
    </row>
    <row r="37" spans="1:11" ht="17.100000000000001" customHeight="1" x14ac:dyDescent="0.25">
      <c r="A37" s="10"/>
      <c r="B37" s="10"/>
      <c r="C37" s="10"/>
      <c r="D37" s="10"/>
      <c r="E37" s="10"/>
      <c r="F37" s="10"/>
      <c r="G37" s="10"/>
      <c r="H37" s="10"/>
      <c r="I37" s="10"/>
      <c r="J37" s="10"/>
      <c r="K37" s="10"/>
    </row>
    <row r="38" spans="1:11" ht="17.100000000000001" customHeight="1" x14ac:dyDescent="0.25">
      <c r="A38" s="10"/>
      <c r="B38" s="10"/>
      <c r="C38" s="10"/>
      <c r="D38" s="10"/>
      <c r="E38" s="10"/>
      <c r="F38" s="10"/>
      <c r="G38" s="10"/>
      <c r="H38" s="10"/>
      <c r="I38" s="10"/>
      <c r="J38" s="10"/>
      <c r="K38" s="10"/>
    </row>
    <row r="39" spans="1:11" ht="17.100000000000001" customHeight="1" x14ac:dyDescent="0.25">
      <c r="A39" s="10"/>
      <c r="B39" s="10"/>
      <c r="C39" s="10"/>
      <c r="D39" s="10"/>
      <c r="E39" s="10"/>
      <c r="F39" s="10"/>
      <c r="G39" s="10"/>
      <c r="H39" s="10"/>
      <c r="I39" s="10"/>
      <c r="J39" s="10"/>
      <c r="K39" s="10"/>
    </row>
  </sheetData>
  <sheetProtection sheet="1" objects="1" scenarios="1" formatColumns="0" formatRows="0"/>
  <mergeCells count="17">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 ref="E6:E7"/>
    <mergeCell ref="E16:E19"/>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50"/>
  <sheetViews>
    <sheetView showGridLines="0" view="pageBreakPreview" zoomScaleNormal="100" zoomScaleSheetLayoutView="100" workbookViewId="0">
      <selection activeCell="U40" sqref="U40"/>
    </sheetView>
  </sheetViews>
  <sheetFormatPr defaultColWidth="8.85546875" defaultRowHeight="15" x14ac:dyDescent="0.25"/>
  <cols>
    <col min="1" max="1" width="1.85546875" customWidth="1"/>
    <col min="4" max="4" width="11.28515625" customWidth="1"/>
    <col min="11" max="11" width="15" customWidth="1"/>
  </cols>
  <sheetData>
    <row r="1" spans="1:11" x14ac:dyDescent="0.25">
      <c r="A1" s="10"/>
      <c r="B1" s="10"/>
      <c r="C1" s="10"/>
      <c r="D1" s="10"/>
      <c r="E1" s="10"/>
      <c r="F1" s="10"/>
      <c r="G1" s="10"/>
      <c r="H1" s="10"/>
      <c r="I1" s="10"/>
      <c r="J1" s="10"/>
      <c r="K1" s="10"/>
    </row>
    <row r="2" spans="1:11" ht="19.5" customHeight="1" x14ac:dyDescent="0.25">
      <c r="A2" s="10"/>
      <c r="B2" s="179" t="s">
        <v>759</v>
      </c>
      <c r="C2" s="81"/>
      <c r="D2" s="81"/>
      <c r="E2" s="81"/>
      <c r="F2" s="81"/>
      <c r="G2" s="81"/>
      <c r="H2" s="81"/>
      <c r="I2" s="81"/>
      <c r="J2" s="81"/>
      <c r="K2" s="81"/>
    </row>
    <row r="3" spans="1:11" ht="17.100000000000001" customHeight="1" x14ac:dyDescent="0.25">
      <c r="A3" s="10"/>
      <c r="B3" s="13"/>
      <c r="C3" s="13"/>
      <c r="D3" s="13"/>
      <c r="E3" s="13"/>
      <c r="F3" s="13"/>
      <c r="G3" s="13"/>
      <c r="H3" s="13"/>
      <c r="I3" s="13"/>
      <c r="J3" s="13"/>
      <c r="K3" s="13"/>
    </row>
    <row r="4" spans="1:11" ht="14.45" customHeight="1" x14ac:dyDescent="0.25">
      <c r="A4" s="10"/>
      <c r="B4" s="282" t="s">
        <v>760</v>
      </c>
      <c r="C4" s="283"/>
      <c r="D4" s="283"/>
      <c r="E4" s="283"/>
      <c r="F4" s="283"/>
      <c r="G4" s="283"/>
      <c r="H4" s="283"/>
      <c r="I4" s="283"/>
      <c r="J4" s="283"/>
      <c r="K4" s="284"/>
    </row>
    <row r="5" spans="1:11" ht="24" customHeight="1" x14ac:dyDescent="0.25">
      <c r="A5" s="10"/>
      <c r="B5" s="285"/>
      <c r="C5" s="286"/>
      <c r="D5" s="286"/>
      <c r="E5" s="286"/>
      <c r="F5" s="286"/>
      <c r="G5" s="286"/>
      <c r="H5" s="286"/>
      <c r="I5" s="286"/>
      <c r="J5" s="286"/>
      <c r="K5" s="287"/>
    </row>
    <row r="6" spans="1:11" ht="17.25" customHeight="1" x14ac:dyDescent="0.25">
      <c r="A6" s="10"/>
      <c r="B6" s="84" t="s">
        <v>761</v>
      </c>
      <c r="C6" s="85"/>
      <c r="D6" s="86"/>
      <c r="E6" s="84" t="s">
        <v>85</v>
      </c>
      <c r="F6" s="235"/>
      <c r="G6" s="235"/>
      <c r="H6" s="235"/>
      <c r="I6" s="235"/>
      <c r="J6" s="235"/>
      <c r="K6" s="235"/>
    </row>
    <row r="7" spans="1:11" ht="45" customHeight="1" x14ac:dyDescent="0.25">
      <c r="A7" s="10"/>
      <c r="B7" s="87"/>
      <c r="C7" s="88"/>
      <c r="D7" s="89"/>
      <c r="E7" s="235"/>
      <c r="F7" s="235"/>
      <c r="G7" s="235"/>
      <c r="H7" s="235"/>
      <c r="I7" s="235"/>
      <c r="J7" s="235"/>
      <c r="K7" s="235"/>
    </row>
    <row r="8" spans="1:11" ht="96" customHeight="1" x14ac:dyDescent="0.25">
      <c r="A8" s="10"/>
      <c r="B8" s="97" t="s">
        <v>762</v>
      </c>
      <c r="C8" s="85"/>
      <c r="D8" s="86"/>
      <c r="E8" s="180"/>
      <c r="F8" s="235"/>
      <c r="G8" s="235"/>
      <c r="H8" s="235"/>
      <c r="I8" s="235"/>
      <c r="J8" s="235"/>
      <c r="K8" s="235"/>
    </row>
    <row r="9" spans="1:11" ht="14.45" customHeight="1" x14ac:dyDescent="0.25">
      <c r="A9" s="10"/>
      <c r="B9" s="208" t="s">
        <v>763</v>
      </c>
      <c r="C9" s="85"/>
      <c r="D9" s="86"/>
      <c r="E9" s="84" t="s">
        <v>764</v>
      </c>
      <c r="F9" s="235"/>
      <c r="G9" s="235"/>
      <c r="H9" s="235"/>
      <c r="I9" s="235"/>
      <c r="J9" s="235"/>
      <c r="K9" s="235"/>
    </row>
    <row r="10" spans="1:11" ht="14.45" customHeight="1" x14ac:dyDescent="0.25">
      <c r="A10" s="10"/>
      <c r="B10" s="113"/>
      <c r="C10" s="81"/>
      <c r="D10" s="112"/>
      <c r="E10" s="235"/>
      <c r="F10" s="235"/>
      <c r="G10" s="235"/>
      <c r="H10" s="235"/>
      <c r="I10" s="235"/>
      <c r="J10" s="235"/>
      <c r="K10" s="235"/>
    </row>
    <row r="11" spans="1:11" ht="17.100000000000001" customHeight="1" x14ac:dyDescent="0.25">
      <c r="A11" s="10"/>
      <c r="B11" s="113"/>
      <c r="C11" s="81"/>
      <c r="D11" s="112"/>
      <c r="E11" s="235"/>
      <c r="F11" s="235"/>
      <c r="G11" s="235"/>
      <c r="H11" s="235"/>
      <c r="I11" s="235"/>
      <c r="J11" s="235"/>
      <c r="K11" s="235"/>
    </row>
    <row r="12" spans="1:11" ht="69.75" customHeight="1" x14ac:dyDescent="0.25">
      <c r="A12" s="10"/>
      <c r="B12" s="87"/>
      <c r="C12" s="88"/>
      <c r="D12" s="89"/>
      <c r="E12" s="235"/>
      <c r="F12" s="235"/>
      <c r="G12" s="235"/>
      <c r="H12" s="235"/>
      <c r="I12" s="235"/>
      <c r="J12" s="235"/>
      <c r="K12" s="235"/>
    </row>
    <row r="13" spans="1:11" ht="68.25" customHeight="1" x14ac:dyDescent="0.25">
      <c r="A13" s="10"/>
      <c r="B13" s="207" t="s">
        <v>765</v>
      </c>
      <c r="C13" s="85"/>
      <c r="D13" s="86"/>
      <c r="E13" s="97"/>
      <c r="F13" s="235"/>
      <c r="G13" s="235"/>
      <c r="H13" s="235"/>
      <c r="I13" s="235"/>
      <c r="J13" s="235"/>
      <c r="K13" s="235"/>
    </row>
    <row r="14" spans="1:11" ht="14.45" customHeight="1" x14ac:dyDescent="0.25">
      <c r="A14" s="10"/>
      <c r="B14" s="205" t="s">
        <v>766</v>
      </c>
      <c r="C14" s="85"/>
      <c r="D14" s="85"/>
      <c r="E14" s="91" t="s">
        <v>85</v>
      </c>
      <c r="F14" s="85"/>
      <c r="G14" s="85"/>
      <c r="H14" s="85"/>
      <c r="I14" s="85"/>
      <c r="J14" s="85"/>
      <c r="K14" s="85"/>
    </row>
    <row r="15" spans="1:11" ht="17.100000000000001" customHeight="1" x14ac:dyDescent="0.25">
      <c r="A15" s="10"/>
      <c r="B15" s="113"/>
      <c r="C15" s="81"/>
      <c r="D15" s="81"/>
      <c r="E15" s="113"/>
      <c r="F15" s="81"/>
      <c r="G15" s="81"/>
      <c r="H15" s="81"/>
      <c r="I15" s="81"/>
      <c r="J15" s="81"/>
      <c r="K15" s="81"/>
    </row>
    <row r="16" spans="1:11" ht="17.100000000000001" customHeight="1" x14ac:dyDescent="0.25">
      <c r="A16" s="10"/>
      <c r="B16" s="113"/>
      <c r="C16" s="81"/>
      <c r="D16" s="81"/>
      <c r="E16" s="113"/>
      <c r="F16" s="81"/>
      <c r="G16" s="81"/>
      <c r="H16" s="81"/>
      <c r="I16" s="81"/>
      <c r="J16" s="81"/>
      <c r="K16" s="81"/>
    </row>
    <row r="17" spans="1:11" ht="57.95" customHeight="1" x14ac:dyDescent="0.25">
      <c r="A17" s="10"/>
      <c r="B17" s="91" t="s">
        <v>767</v>
      </c>
      <c r="C17" s="85"/>
      <c r="D17" s="85"/>
      <c r="E17" s="91" t="s">
        <v>768</v>
      </c>
      <c r="F17" s="85"/>
      <c r="G17" s="85"/>
      <c r="H17" s="85"/>
      <c r="I17" s="85"/>
      <c r="J17" s="85"/>
      <c r="K17" s="85"/>
    </row>
    <row r="18" spans="1:11" ht="17.100000000000001" customHeight="1" x14ac:dyDescent="0.25">
      <c r="A18" s="10"/>
      <c r="B18" s="113"/>
      <c r="C18" s="81"/>
      <c r="D18" s="81"/>
      <c r="E18" s="113"/>
      <c r="F18" s="81"/>
      <c r="G18" s="81"/>
      <c r="H18" s="81"/>
      <c r="I18" s="81"/>
      <c r="J18" s="81"/>
      <c r="K18" s="81"/>
    </row>
    <row r="19" spans="1:11" ht="17.100000000000001" customHeight="1" x14ac:dyDescent="0.25">
      <c r="A19" s="10"/>
      <c r="B19" s="113"/>
      <c r="C19" s="81"/>
      <c r="D19" s="81"/>
      <c r="E19" s="113"/>
      <c r="F19" s="81"/>
      <c r="G19" s="81"/>
      <c r="H19" s="81"/>
      <c r="I19" s="81"/>
      <c r="J19" s="81"/>
      <c r="K19" s="81"/>
    </row>
    <row r="20" spans="1:11" ht="17.100000000000001" customHeight="1" x14ac:dyDescent="0.25">
      <c r="A20" s="10"/>
      <c r="B20" s="113"/>
      <c r="C20" s="81"/>
      <c r="D20" s="81"/>
      <c r="E20" s="113"/>
      <c r="F20" s="81"/>
      <c r="G20" s="81"/>
      <c r="H20" s="81"/>
      <c r="I20" s="81"/>
      <c r="J20" s="81"/>
      <c r="K20" s="81"/>
    </row>
    <row r="21" spans="1:11" ht="17.100000000000001" customHeight="1" x14ac:dyDescent="0.25">
      <c r="A21" s="10"/>
      <c r="B21" s="113"/>
      <c r="C21" s="81"/>
      <c r="D21" s="81"/>
      <c r="E21" s="113"/>
      <c r="F21" s="81"/>
      <c r="G21" s="81"/>
      <c r="H21" s="81"/>
      <c r="I21" s="81"/>
      <c r="J21" s="81"/>
      <c r="K21" s="81"/>
    </row>
    <row r="22" spans="1:11" ht="48" customHeight="1" x14ac:dyDescent="0.25">
      <c r="A22" s="10"/>
      <c r="B22" s="113"/>
      <c r="C22" s="81"/>
      <c r="D22" s="81"/>
      <c r="E22" s="113"/>
      <c r="F22" s="81"/>
      <c r="G22" s="81"/>
      <c r="H22" s="81"/>
      <c r="I22" s="81"/>
      <c r="J22" s="81"/>
      <c r="K22" s="81"/>
    </row>
    <row r="23" spans="1:11" ht="14.45" customHeight="1" x14ac:dyDescent="0.25">
      <c r="A23" s="10"/>
      <c r="B23" s="84" t="s">
        <v>769</v>
      </c>
      <c r="C23" s="85"/>
      <c r="D23" s="86"/>
      <c r="E23" s="84" t="s">
        <v>770</v>
      </c>
      <c r="F23" s="85"/>
      <c r="G23" s="85"/>
      <c r="H23" s="85"/>
      <c r="I23" s="85"/>
      <c r="J23" s="85"/>
      <c r="K23" s="86"/>
    </row>
    <row r="24" spans="1:11" ht="14.45" customHeight="1" x14ac:dyDescent="0.25">
      <c r="A24" s="10"/>
      <c r="B24" s="113"/>
      <c r="C24" s="81"/>
      <c r="D24" s="112"/>
      <c r="E24" s="113"/>
      <c r="F24" s="81"/>
      <c r="G24" s="81"/>
      <c r="H24" s="81"/>
      <c r="I24" s="81"/>
      <c r="J24" s="81"/>
      <c r="K24" s="112"/>
    </row>
    <row r="25" spans="1:11" ht="14.45" customHeight="1" x14ac:dyDescent="0.25">
      <c r="A25" s="10"/>
      <c r="B25" s="113"/>
      <c r="C25" s="81"/>
      <c r="D25" s="112"/>
      <c r="E25" s="113"/>
      <c r="F25" s="81"/>
      <c r="G25" s="81"/>
      <c r="H25" s="81"/>
      <c r="I25" s="81"/>
      <c r="J25" s="81"/>
      <c r="K25" s="112"/>
    </row>
    <row r="26" spans="1:11" ht="14.45" customHeight="1" x14ac:dyDescent="0.25">
      <c r="A26" s="10"/>
      <c r="B26" s="113"/>
      <c r="C26" s="81"/>
      <c r="D26" s="112"/>
      <c r="E26" s="113"/>
      <c r="F26" s="81"/>
      <c r="G26" s="81"/>
      <c r="H26" s="81"/>
      <c r="I26" s="81"/>
      <c r="J26" s="81"/>
      <c r="K26" s="112"/>
    </row>
    <row r="27" spans="1:11" ht="14.45" customHeight="1" x14ac:dyDescent="0.25">
      <c r="A27" s="10"/>
      <c r="B27" s="113"/>
      <c r="C27" s="81"/>
      <c r="D27" s="112"/>
      <c r="E27" s="113"/>
      <c r="F27" s="81"/>
      <c r="G27" s="81"/>
      <c r="H27" s="81"/>
      <c r="I27" s="81"/>
      <c r="J27" s="81"/>
      <c r="K27" s="112"/>
    </row>
    <row r="28" spans="1:11" ht="14.45" customHeight="1" x14ac:dyDescent="0.25">
      <c r="A28" s="10"/>
      <c r="B28" s="113"/>
      <c r="C28" s="81"/>
      <c r="D28" s="112"/>
      <c r="E28" s="113"/>
      <c r="F28" s="81"/>
      <c r="G28" s="81"/>
      <c r="H28" s="81"/>
      <c r="I28" s="81"/>
      <c r="J28" s="81"/>
      <c r="K28" s="112"/>
    </row>
    <row r="29" spans="1:11" ht="14.45" customHeight="1" x14ac:dyDescent="0.25">
      <c r="A29" s="10"/>
      <c r="B29" s="113"/>
      <c r="C29" s="81"/>
      <c r="D29" s="112"/>
      <c r="E29" s="113"/>
      <c r="F29" s="81"/>
      <c r="G29" s="81"/>
      <c r="H29" s="81"/>
      <c r="I29" s="81"/>
      <c r="J29" s="81"/>
      <c r="K29" s="112"/>
    </row>
    <row r="30" spans="1:11" ht="14.45" customHeight="1" x14ac:dyDescent="0.25">
      <c r="A30" s="10"/>
      <c r="B30" s="113"/>
      <c r="C30" s="81"/>
      <c r="D30" s="112"/>
      <c r="E30" s="113"/>
      <c r="F30" s="81"/>
      <c r="G30" s="81"/>
      <c r="H30" s="81"/>
      <c r="I30" s="81"/>
      <c r="J30" s="81"/>
      <c r="K30" s="112"/>
    </row>
    <row r="31" spans="1:11" ht="17.100000000000001" customHeight="1" x14ac:dyDescent="0.25">
      <c r="A31" s="10"/>
      <c r="B31" s="113"/>
      <c r="C31" s="81"/>
      <c r="D31" s="112"/>
      <c r="E31" s="113"/>
      <c r="F31" s="81"/>
      <c r="G31" s="81"/>
      <c r="H31" s="81"/>
      <c r="I31" s="81"/>
      <c r="J31" s="81"/>
      <c r="K31" s="112"/>
    </row>
    <row r="32" spans="1:11" ht="17.100000000000001" customHeight="1" x14ac:dyDescent="0.25">
      <c r="A32" s="10"/>
      <c r="B32" s="113"/>
      <c r="C32" s="81"/>
      <c r="D32" s="112"/>
      <c r="E32" s="113"/>
      <c r="F32" s="81"/>
      <c r="G32" s="81"/>
      <c r="H32" s="81"/>
      <c r="I32" s="81"/>
      <c r="J32" s="81"/>
      <c r="K32" s="112"/>
    </row>
    <row r="33" spans="1:11" ht="17.100000000000001" customHeight="1" x14ac:dyDescent="0.25">
      <c r="A33" s="10"/>
      <c r="B33" s="113"/>
      <c r="C33" s="81"/>
      <c r="D33" s="112"/>
      <c r="E33" s="113"/>
      <c r="F33" s="81"/>
      <c r="G33" s="81"/>
      <c r="H33" s="81"/>
      <c r="I33" s="81"/>
      <c r="J33" s="81"/>
      <c r="K33" s="112"/>
    </row>
    <row r="34" spans="1:11" ht="17.100000000000001" customHeight="1" x14ac:dyDescent="0.25">
      <c r="A34" s="10"/>
      <c r="B34" s="113"/>
      <c r="C34" s="81"/>
      <c r="D34" s="112"/>
      <c r="E34" s="113"/>
      <c r="F34" s="81"/>
      <c r="G34" s="81"/>
      <c r="H34" s="81"/>
      <c r="I34" s="81"/>
      <c r="J34" s="81"/>
      <c r="K34" s="112"/>
    </row>
    <row r="35" spans="1:11" ht="14.45" customHeight="1" x14ac:dyDescent="0.25">
      <c r="A35" s="10"/>
      <c r="B35" s="84" t="s">
        <v>771</v>
      </c>
      <c r="C35" s="85"/>
      <c r="D35" s="86"/>
      <c r="E35" s="84" t="s">
        <v>772</v>
      </c>
      <c r="F35" s="85"/>
      <c r="G35" s="85"/>
      <c r="H35" s="85"/>
      <c r="I35" s="85"/>
      <c r="J35" s="85"/>
      <c r="K35" s="86"/>
    </row>
    <row r="36" spans="1:11" ht="17.100000000000001" customHeight="1" x14ac:dyDescent="0.25">
      <c r="A36" s="10"/>
      <c r="B36" s="113"/>
      <c r="C36" s="81"/>
      <c r="D36" s="112"/>
      <c r="E36" s="113"/>
      <c r="F36" s="81"/>
      <c r="G36" s="81"/>
      <c r="H36" s="81"/>
      <c r="I36" s="81"/>
      <c r="J36" s="81"/>
      <c r="K36" s="112"/>
    </row>
    <row r="37" spans="1:11" ht="14.45" customHeight="1" x14ac:dyDescent="0.25">
      <c r="A37" s="10"/>
      <c r="B37" s="84" t="s">
        <v>773</v>
      </c>
      <c r="C37" s="85"/>
      <c r="D37" s="86"/>
      <c r="E37" s="84" t="s">
        <v>774</v>
      </c>
      <c r="F37" s="85"/>
      <c r="G37" s="85"/>
      <c r="H37" s="85"/>
      <c r="I37" s="85"/>
      <c r="J37" s="85"/>
      <c r="K37" s="86"/>
    </row>
    <row r="38" spans="1:11" ht="17.100000000000001" customHeight="1" x14ac:dyDescent="0.25">
      <c r="A38" s="10"/>
      <c r="B38" s="113"/>
      <c r="C38" s="81"/>
      <c r="D38" s="112"/>
      <c r="E38" s="113"/>
      <c r="F38" s="81"/>
      <c r="G38" s="81"/>
      <c r="H38" s="81"/>
      <c r="I38" s="81"/>
      <c r="J38" s="81"/>
      <c r="K38" s="112"/>
    </row>
    <row r="39" spans="1:11" ht="17.100000000000001" customHeight="1" x14ac:dyDescent="0.25">
      <c r="A39" s="10"/>
      <c r="B39" s="113"/>
      <c r="C39" s="81"/>
      <c r="D39" s="112"/>
      <c r="E39" s="113"/>
      <c r="F39" s="81"/>
      <c r="G39" s="81"/>
      <c r="H39" s="81"/>
      <c r="I39" s="81"/>
      <c r="J39" s="81"/>
      <c r="K39" s="112"/>
    </row>
    <row r="40" spans="1:11" ht="156.75" customHeight="1" x14ac:dyDescent="0.25">
      <c r="A40" s="10"/>
      <c r="B40" s="87"/>
      <c r="C40" s="88"/>
      <c r="D40" s="89"/>
      <c r="E40" s="87"/>
      <c r="F40" s="88"/>
      <c r="G40" s="88"/>
      <c r="H40" s="88"/>
      <c r="I40" s="88"/>
      <c r="J40" s="88"/>
      <c r="K40" s="89"/>
    </row>
    <row r="41" spans="1:11" ht="14.45" customHeight="1" x14ac:dyDescent="0.25">
      <c r="A41" s="10"/>
      <c r="B41" s="84" t="s">
        <v>775</v>
      </c>
      <c r="C41" s="85"/>
      <c r="D41" s="86"/>
      <c r="E41" s="84" t="s">
        <v>776</v>
      </c>
      <c r="F41" s="85"/>
      <c r="G41" s="85"/>
      <c r="H41" s="85"/>
      <c r="I41" s="85"/>
      <c r="J41" s="85"/>
      <c r="K41" s="86"/>
    </row>
    <row r="42" spans="1:11" ht="17.100000000000001" customHeight="1" x14ac:dyDescent="0.25">
      <c r="A42" s="10"/>
      <c r="B42" s="113"/>
      <c r="C42" s="81"/>
      <c r="D42" s="112"/>
      <c r="E42" s="113"/>
      <c r="F42" s="81"/>
      <c r="G42" s="81"/>
      <c r="H42" s="81"/>
      <c r="I42" s="81"/>
      <c r="J42" s="81"/>
      <c r="K42" s="112"/>
    </row>
    <row r="43" spans="1:11" ht="17.100000000000001" customHeight="1" x14ac:dyDescent="0.25">
      <c r="A43" s="10"/>
      <c r="B43" s="113"/>
      <c r="C43" s="81"/>
      <c r="D43" s="112"/>
      <c r="E43" s="113"/>
      <c r="F43" s="81"/>
      <c r="G43" s="81"/>
      <c r="H43" s="81"/>
      <c r="I43" s="81"/>
      <c r="J43" s="81"/>
      <c r="K43" s="112"/>
    </row>
    <row r="44" spans="1:11" ht="17.100000000000001" customHeight="1" x14ac:dyDescent="0.25">
      <c r="A44" s="10"/>
      <c r="B44" s="87"/>
      <c r="C44" s="88"/>
      <c r="D44" s="89"/>
      <c r="E44" s="87"/>
      <c r="F44" s="88"/>
      <c r="G44" s="88"/>
      <c r="H44" s="88"/>
      <c r="I44" s="88"/>
      <c r="J44" s="88"/>
      <c r="K44" s="89"/>
    </row>
    <row r="45" spans="1:11" ht="17.100000000000001" customHeight="1" x14ac:dyDescent="0.25"/>
    <row r="46" spans="1:11" ht="17.100000000000001" customHeight="1" x14ac:dyDescent="0.25"/>
    <row r="50" customFormat="1" ht="15.6" customHeight="1" x14ac:dyDescent="0.25"/>
  </sheetData>
  <sheetProtection sheet="1" objects="1" scenarios="1" formatColumns="0" formatRows="0"/>
  <mergeCells count="22">
    <mergeCell ref="B2:K2"/>
    <mergeCell ref="E14:K16"/>
    <mergeCell ref="B13:D13"/>
    <mergeCell ref="B6:D7"/>
    <mergeCell ref="B17:D22"/>
    <mergeCell ref="B9:D12"/>
    <mergeCell ref="B4:K5"/>
    <mergeCell ref="E41:K44"/>
    <mergeCell ref="B41:D44"/>
    <mergeCell ref="B37:D40"/>
    <mergeCell ref="E6:K7"/>
    <mergeCell ref="B8:D8"/>
    <mergeCell ref="B35:D36"/>
    <mergeCell ref="B14:D16"/>
    <mergeCell ref="E23:K34"/>
    <mergeCell ref="E37:K40"/>
    <mergeCell ref="E8:K8"/>
    <mergeCell ref="E35:K36"/>
    <mergeCell ref="B23:D34"/>
    <mergeCell ref="E9:K12"/>
    <mergeCell ref="E17:K22"/>
    <mergeCell ref="E13:K13"/>
  </mergeCells>
  <dataValidations count="1">
    <dataValidation type="list" allowBlank="1" showInputMessage="1" showErrorMessage="1" prompt="Select Yes or No" sqref="E6:E7 E14:K16 F6:K7"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40"/>
  <sheetViews>
    <sheetView showGridLines="0" view="pageBreakPreview" topLeftCell="B1" zoomScaleNormal="100" zoomScaleSheetLayoutView="100" workbookViewId="0">
      <selection activeCell="R7" sqref="A1:XFD1048576"/>
    </sheetView>
  </sheetViews>
  <sheetFormatPr defaultColWidth="8.85546875" defaultRowHeight="15" x14ac:dyDescent="0.25"/>
  <cols>
    <col min="1" max="1" width="1.42578125" customWidth="1"/>
  </cols>
  <sheetData>
    <row r="1" spans="1:11" x14ac:dyDescent="0.25">
      <c r="A1" s="10"/>
      <c r="B1" s="10"/>
      <c r="C1" s="10"/>
      <c r="D1" s="10"/>
      <c r="E1" s="10"/>
      <c r="F1" s="10"/>
      <c r="G1" s="10"/>
      <c r="H1" s="10"/>
      <c r="I1" s="10"/>
      <c r="J1" s="10"/>
      <c r="K1" s="10"/>
    </row>
    <row r="2" spans="1:11" ht="19.5" customHeight="1" x14ac:dyDescent="0.25">
      <c r="A2" s="10"/>
      <c r="B2" s="179" t="s">
        <v>777</v>
      </c>
      <c r="C2" s="81"/>
      <c r="D2" s="81"/>
      <c r="E2" s="81"/>
      <c r="F2" s="81"/>
      <c r="G2" s="81"/>
      <c r="H2" s="81"/>
      <c r="I2" s="81"/>
      <c r="J2" s="81"/>
      <c r="K2" s="81"/>
    </row>
    <row r="3" spans="1:11" x14ac:dyDescent="0.25">
      <c r="A3" s="10"/>
      <c r="B3" s="10"/>
      <c r="C3" s="10"/>
      <c r="D3" s="10"/>
      <c r="E3" s="10"/>
      <c r="F3" s="10"/>
      <c r="G3" s="10"/>
      <c r="H3" s="10"/>
      <c r="I3" s="10"/>
      <c r="J3" s="10"/>
      <c r="K3" s="10"/>
    </row>
    <row r="4" spans="1:11" ht="14.45" customHeight="1" x14ac:dyDescent="0.25">
      <c r="A4" s="10"/>
      <c r="B4" s="209" t="s">
        <v>778</v>
      </c>
      <c r="C4" s="85"/>
      <c r="D4" s="85"/>
      <c r="E4" s="85"/>
      <c r="F4" s="85"/>
      <c r="G4" s="85"/>
      <c r="H4" s="85"/>
      <c r="I4" s="85"/>
      <c r="J4" s="85"/>
      <c r="K4" s="86"/>
    </row>
    <row r="5" spans="1:11" ht="17.100000000000001" customHeight="1" x14ac:dyDescent="0.25">
      <c r="A5" s="10"/>
      <c r="B5" s="87"/>
      <c r="C5" s="88"/>
      <c r="D5" s="88"/>
      <c r="E5" s="88"/>
      <c r="F5" s="88"/>
      <c r="G5" s="88"/>
      <c r="H5" s="88"/>
      <c r="I5" s="88"/>
      <c r="J5" s="88"/>
      <c r="K5" s="89"/>
    </row>
    <row r="6" spans="1:11" ht="14.45" customHeight="1" x14ac:dyDescent="0.25">
      <c r="A6" s="10"/>
      <c r="B6" s="84" t="s">
        <v>779</v>
      </c>
      <c r="C6" s="85"/>
      <c r="D6" s="85"/>
      <c r="E6" s="85"/>
      <c r="F6" s="85"/>
      <c r="G6" s="85"/>
      <c r="H6" s="85"/>
      <c r="I6" s="85"/>
      <c r="J6" s="85"/>
      <c r="K6" s="86"/>
    </row>
    <row r="7" spans="1:11" ht="17.100000000000001" customHeight="1" x14ac:dyDescent="0.25">
      <c r="A7" s="10"/>
      <c r="B7" s="113"/>
      <c r="C7" s="81"/>
      <c r="D7" s="81"/>
      <c r="E7" s="81"/>
      <c r="F7" s="81"/>
      <c r="G7" s="81"/>
      <c r="H7" s="81"/>
      <c r="I7" s="81"/>
      <c r="J7" s="81"/>
      <c r="K7" s="112"/>
    </row>
    <row r="8" spans="1:11" ht="17.100000000000001" customHeight="1" x14ac:dyDescent="0.25">
      <c r="A8" s="10"/>
      <c r="B8" s="113"/>
      <c r="C8" s="81"/>
      <c r="D8" s="81"/>
      <c r="E8" s="81"/>
      <c r="F8" s="81"/>
      <c r="G8" s="81"/>
      <c r="H8" s="81"/>
      <c r="I8" s="81"/>
      <c r="J8" s="81"/>
      <c r="K8" s="112"/>
    </row>
    <row r="9" spans="1:11" ht="17.100000000000001" customHeight="1" x14ac:dyDescent="0.25">
      <c r="A9" s="10"/>
      <c r="B9" s="113"/>
      <c r="C9" s="81"/>
      <c r="D9" s="81"/>
      <c r="E9" s="81"/>
      <c r="F9" s="81"/>
      <c r="G9" s="81"/>
      <c r="H9" s="81"/>
      <c r="I9" s="81"/>
      <c r="J9" s="81"/>
      <c r="K9" s="112"/>
    </row>
    <row r="10" spans="1:11" ht="17.100000000000001" customHeight="1" x14ac:dyDescent="0.25">
      <c r="A10" s="10"/>
      <c r="B10" s="113"/>
      <c r="C10" s="81"/>
      <c r="D10" s="81"/>
      <c r="E10" s="81"/>
      <c r="F10" s="81"/>
      <c r="G10" s="81"/>
      <c r="H10" s="81"/>
      <c r="I10" s="81"/>
      <c r="J10" s="81"/>
      <c r="K10" s="112"/>
    </row>
    <row r="11" spans="1:11" ht="17.100000000000001" customHeight="1" x14ac:dyDescent="0.25">
      <c r="A11" s="10"/>
      <c r="B11" s="113"/>
      <c r="C11" s="81"/>
      <c r="D11" s="81"/>
      <c r="E11" s="81"/>
      <c r="F11" s="81"/>
      <c r="G11" s="81"/>
      <c r="H11" s="81"/>
      <c r="I11" s="81"/>
      <c r="J11" s="81"/>
      <c r="K11" s="112"/>
    </row>
    <row r="12" spans="1:11" ht="17.100000000000001" customHeight="1" x14ac:dyDescent="0.25">
      <c r="A12" s="10"/>
      <c r="B12" s="113"/>
      <c r="C12" s="81"/>
      <c r="D12" s="81"/>
      <c r="E12" s="81"/>
      <c r="F12" s="81"/>
      <c r="G12" s="81"/>
      <c r="H12" s="81"/>
      <c r="I12" s="81"/>
      <c r="J12" s="81"/>
      <c r="K12" s="112"/>
    </row>
    <row r="13" spans="1:11" ht="17.100000000000001" customHeight="1" x14ac:dyDescent="0.25">
      <c r="A13" s="10"/>
      <c r="B13" s="113"/>
      <c r="C13" s="81"/>
      <c r="D13" s="81"/>
      <c r="E13" s="81"/>
      <c r="F13" s="81"/>
      <c r="G13" s="81"/>
      <c r="H13" s="81"/>
      <c r="I13" s="81"/>
      <c r="J13" s="81"/>
      <c r="K13" s="112"/>
    </row>
    <row r="14" spans="1:11" ht="17.100000000000001" customHeight="1" x14ac:dyDescent="0.25">
      <c r="A14" s="10"/>
      <c r="B14" s="113"/>
      <c r="C14" s="81"/>
      <c r="D14" s="81"/>
      <c r="E14" s="81"/>
      <c r="F14" s="81"/>
      <c r="G14" s="81"/>
      <c r="H14" s="81"/>
      <c r="I14" s="81"/>
      <c r="J14" s="81"/>
      <c r="K14" s="112"/>
    </row>
    <row r="15" spans="1:11" ht="17.100000000000001" customHeight="1" x14ac:dyDescent="0.25">
      <c r="A15" s="10"/>
      <c r="B15" s="113"/>
      <c r="C15" s="81"/>
      <c r="D15" s="81"/>
      <c r="E15" s="81"/>
      <c r="F15" s="81"/>
      <c r="G15" s="81"/>
      <c r="H15" s="81"/>
      <c r="I15" s="81"/>
      <c r="J15" s="81"/>
      <c r="K15" s="112"/>
    </row>
    <row r="16" spans="1:11" ht="17.100000000000001" customHeight="1" x14ac:dyDescent="0.25">
      <c r="A16" s="10"/>
      <c r="B16" s="113"/>
      <c r="C16" s="81"/>
      <c r="D16" s="81"/>
      <c r="E16" s="81"/>
      <c r="F16" s="81"/>
      <c r="G16" s="81"/>
      <c r="H16" s="81"/>
      <c r="I16" s="81"/>
      <c r="J16" s="81"/>
      <c r="K16" s="112"/>
    </row>
    <row r="17" spans="1:11" ht="17.100000000000001" customHeight="1" x14ac:dyDescent="0.25">
      <c r="A17" s="10"/>
      <c r="B17" s="113"/>
      <c r="C17" s="81"/>
      <c r="D17" s="81"/>
      <c r="E17" s="81"/>
      <c r="F17" s="81"/>
      <c r="G17" s="81"/>
      <c r="H17" s="81"/>
      <c r="I17" s="81"/>
      <c r="J17" s="81"/>
      <c r="K17" s="112"/>
    </row>
    <row r="18" spans="1:11" ht="17.100000000000001" customHeight="1" x14ac:dyDescent="0.25">
      <c r="A18" s="10"/>
      <c r="B18" s="113"/>
      <c r="C18" s="81"/>
      <c r="D18" s="81"/>
      <c r="E18" s="81"/>
      <c r="F18" s="81"/>
      <c r="G18" s="81"/>
      <c r="H18" s="81"/>
      <c r="I18" s="81"/>
      <c r="J18" s="81"/>
      <c r="K18" s="112"/>
    </row>
    <row r="19" spans="1:11" ht="17.100000000000001" customHeight="1" x14ac:dyDescent="0.25">
      <c r="A19" s="10"/>
      <c r="B19" s="113"/>
      <c r="C19" s="81"/>
      <c r="D19" s="81"/>
      <c r="E19" s="81"/>
      <c r="F19" s="81"/>
      <c r="G19" s="81"/>
      <c r="H19" s="81"/>
      <c r="I19" s="81"/>
      <c r="J19" s="81"/>
      <c r="K19" s="112"/>
    </row>
    <row r="20" spans="1:11" ht="17.100000000000001" customHeight="1" x14ac:dyDescent="0.25">
      <c r="A20" s="10"/>
      <c r="B20" s="113"/>
      <c r="C20" s="81"/>
      <c r="D20" s="81"/>
      <c r="E20" s="81"/>
      <c r="F20" s="81"/>
      <c r="G20" s="81"/>
      <c r="H20" s="81"/>
      <c r="I20" s="81"/>
      <c r="J20" s="81"/>
      <c r="K20" s="112"/>
    </row>
    <row r="21" spans="1:11" ht="17.100000000000001" customHeight="1" x14ac:dyDescent="0.25">
      <c r="A21" s="10"/>
      <c r="B21" s="113"/>
      <c r="C21" s="81"/>
      <c r="D21" s="81"/>
      <c r="E21" s="81"/>
      <c r="F21" s="81"/>
      <c r="G21" s="81"/>
      <c r="H21" s="81"/>
      <c r="I21" s="81"/>
      <c r="J21" s="81"/>
      <c r="K21" s="112"/>
    </row>
    <row r="22" spans="1:11" x14ac:dyDescent="0.25">
      <c r="A22" s="10"/>
      <c r="B22" s="113"/>
      <c r="C22" s="81"/>
      <c r="D22" s="81"/>
      <c r="E22" s="81"/>
      <c r="F22" s="81"/>
      <c r="G22" s="81"/>
      <c r="H22" s="81"/>
      <c r="I22" s="81"/>
      <c r="J22" s="81"/>
      <c r="K22" s="112"/>
    </row>
    <row r="23" spans="1:11" x14ac:dyDescent="0.25">
      <c r="A23" s="10"/>
      <c r="B23" s="113"/>
      <c r="C23" s="81"/>
      <c r="D23" s="81"/>
      <c r="E23" s="81"/>
      <c r="F23" s="81"/>
      <c r="G23" s="81"/>
      <c r="H23" s="81"/>
      <c r="I23" s="81"/>
      <c r="J23" s="81"/>
      <c r="K23" s="112"/>
    </row>
    <row r="24" spans="1:11" x14ac:dyDescent="0.25">
      <c r="A24" s="10"/>
      <c r="B24" s="113"/>
      <c r="C24" s="81"/>
      <c r="D24" s="81"/>
      <c r="E24" s="81"/>
      <c r="F24" s="81"/>
      <c r="G24" s="81"/>
      <c r="H24" s="81"/>
      <c r="I24" s="81"/>
      <c r="J24" s="81"/>
      <c r="K24" s="112"/>
    </row>
    <row r="25" spans="1:11" x14ac:dyDescent="0.25">
      <c r="A25" s="10"/>
      <c r="B25" s="113"/>
      <c r="C25" s="81"/>
      <c r="D25" s="81"/>
      <c r="E25" s="81"/>
      <c r="F25" s="81"/>
      <c r="G25" s="81"/>
      <c r="H25" s="81"/>
      <c r="I25" s="81"/>
      <c r="J25" s="81"/>
      <c r="K25" s="112"/>
    </row>
    <row r="26" spans="1:11" x14ac:dyDescent="0.25">
      <c r="A26" s="10"/>
      <c r="B26" s="113"/>
      <c r="C26" s="81"/>
      <c r="D26" s="81"/>
      <c r="E26" s="81"/>
      <c r="F26" s="81"/>
      <c r="G26" s="81"/>
      <c r="H26" s="81"/>
      <c r="I26" s="81"/>
      <c r="J26" s="81"/>
      <c r="K26" s="112"/>
    </row>
    <row r="27" spans="1:11" x14ac:dyDescent="0.25">
      <c r="A27" s="10"/>
      <c r="B27" s="113"/>
      <c r="C27" s="81"/>
      <c r="D27" s="81"/>
      <c r="E27" s="81"/>
      <c r="F27" s="81"/>
      <c r="G27" s="81"/>
      <c r="H27" s="81"/>
      <c r="I27" s="81"/>
      <c r="J27" s="81"/>
      <c r="K27" s="112"/>
    </row>
    <row r="28" spans="1:11" x14ac:dyDescent="0.25">
      <c r="A28" s="10"/>
      <c r="B28" s="113"/>
      <c r="C28" s="81"/>
      <c r="D28" s="81"/>
      <c r="E28" s="81"/>
      <c r="F28" s="81"/>
      <c r="G28" s="81"/>
      <c r="H28" s="81"/>
      <c r="I28" s="81"/>
      <c r="J28" s="81"/>
      <c r="K28" s="112"/>
    </row>
    <row r="29" spans="1:11" x14ac:dyDescent="0.25">
      <c r="A29" s="10"/>
      <c r="B29" s="113"/>
      <c r="C29" s="81"/>
      <c r="D29" s="81"/>
      <c r="E29" s="81"/>
      <c r="F29" s="81"/>
      <c r="G29" s="81"/>
      <c r="H29" s="81"/>
      <c r="I29" s="81"/>
      <c r="J29" s="81"/>
      <c r="K29" s="112"/>
    </row>
    <row r="30" spans="1:11" x14ac:dyDescent="0.25">
      <c r="A30" s="10"/>
      <c r="B30" s="113"/>
      <c r="C30" s="81"/>
      <c r="D30" s="81"/>
      <c r="E30" s="81"/>
      <c r="F30" s="81"/>
      <c r="G30" s="81"/>
      <c r="H30" s="81"/>
      <c r="I30" s="81"/>
      <c r="J30" s="81"/>
      <c r="K30" s="112"/>
    </row>
    <row r="31" spans="1:11" x14ac:dyDescent="0.25">
      <c r="A31" s="10"/>
      <c r="B31" s="113"/>
      <c r="C31" s="81"/>
      <c r="D31" s="81"/>
      <c r="E31" s="81"/>
      <c r="F31" s="81"/>
      <c r="G31" s="81"/>
      <c r="H31" s="81"/>
      <c r="I31" s="81"/>
      <c r="J31" s="81"/>
      <c r="K31" s="112"/>
    </row>
    <row r="32" spans="1:11" x14ac:dyDescent="0.25">
      <c r="A32" s="10"/>
      <c r="B32" s="113"/>
      <c r="C32" s="81"/>
      <c r="D32" s="81"/>
      <c r="E32" s="81"/>
      <c r="F32" s="81"/>
      <c r="G32" s="81"/>
      <c r="H32" s="81"/>
      <c r="I32" s="81"/>
      <c r="J32" s="81"/>
      <c r="K32" s="112"/>
    </row>
    <row r="33" spans="1:11" x14ac:dyDescent="0.25">
      <c r="A33" s="10"/>
      <c r="B33" s="113"/>
      <c r="C33" s="81"/>
      <c r="D33" s="81"/>
      <c r="E33" s="81"/>
      <c r="F33" s="81"/>
      <c r="G33" s="81"/>
      <c r="H33" s="81"/>
      <c r="I33" s="81"/>
      <c r="J33" s="81"/>
      <c r="K33" s="112"/>
    </row>
    <row r="34" spans="1:11" x14ac:dyDescent="0.25">
      <c r="A34" s="10"/>
      <c r="B34" s="113"/>
      <c r="C34" s="81"/>
      <c r="D34" s="81"/>
      <c r="E34" s="81"/>
      <c r="F34" s="81"/>
      <c r="G34" s="81"/>
      <c r="H34" s="81"/>
      <c r="I34" s="81"/>
      <c r="J34" s="81"/>
      <c r="K34" s="112"/>
    </row>
    <row r="35" spans="1:11" x14ac:dyDescent="0.25">
      <c r="A35" s="10"/>
      <c r="B35" s="113"/>
      <c r="C35" s="81"/>
      <c r="D35" s="81"/>
      <c r="E35" s="81"/>
      <c r="F35" s="81"/>
      <c r="G35" s="81"/>
      <c r="H35" s="81"/>
      <c r="I35" s="81"/>
      <c r="J35" s="81"/>
      <c r="K35" s="112"/>
    </row>
    <row r="36" spans="1:11" x14ac:dyDescent="0.25">
      <c r="A36" s="10"/>
      <c r="B36" s="113"/>
      <c r="C36" s="81"/>
      <c r="D36" s="81"/>
      <c r="E36" s="81"/>
      <c r="F36" s="81"/>
      <c r="G36" s="81"/>
      <c r="H36" s="81"/>
      <c r="I36" s="81"/>
      <c r="J36" s="81"/>
      <c r="K36" s="112"/>
    </row>
    <row r="37" spans="1:11" x14ac:dyDescent="0.25">
      <c r="A37" s="10"/>
      <c r="B37" s="113"/>
      <c r="C37" s="81"/>
      <c r="D37" s="81"/>
      <c r="E37" s="81"/>
      <c r="F37" s="81"/>
      <c r="G37" s="81"/>
      <c r="H37" s="81"/>
      <c r="I37" s="81"/>
      <c r="J37" s="81"/>
      <c r="K37" s="112"/>
    </row>
    <row r="38" spans="1:11" x14ac:dyDescent="0.25">
      <c r="A38" s="10"/>
      <c r="B38" s="113"/>
      <c r="C38" s="81"/>
      <c r="D38" s="81"/>
      <c r="E38" s="81"/>
      <c r="F38" s="81"/>
      <c r="G38" s="81"/>
      <c r="H38" s="81"/>
      <c r="I38" s="81"/>
      <c r="J38" s="81"/>
      <c r="K38" s="112"/>
    </row>
    <row r="39" spans="1:11" x14ac:dyDescent="0.25">
      <c r="A39" s="10"/>
      <c r="B39" s="113"/>
      <c r="C39" s="81"/>
      <c r="D39" s="81"/>
      <c r="E39" s="81"/>
      <c r="F39" s="81"/>
      <c r="G39" s="81"/>
      <c r="H39" s="81"/>
      <c r="I39" s="81"/>
      <c r="J39" s="81"/>
      <c r="K39" s="112"/>
    </row>
    <row r="40" spans="1:11" x14ac:dyDescent="0.25">
      <c r="A40" s="10"/>
      <c r="B40" s="87"/>
      <c r="C40" s="88"/>
      <c r="D40" s="88"/>
      <c r="E40" s="88"/>
      <c r="F40" s="88"/>
      <c r="G40" s="88"/>
      <c r="H40" s="88"/>
      <c r="I40" s="88"/>
      <c r="J40" s="88"/>
      <c r="K40" s="89"/>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Q64"/>
  <sheetViews>
    <sheetView showGridLines="0" view="pageBreakPreview" zoomScale="110" zoomScaleNormal="100" zoomScaleSheetLayoutView="110" workbookViewId="0">
      <selection activeCell="U14" sqref="U14"/>
    </sheetView>
  </sheetViews>
  <sheetFormatPr defaultColWidth="8.85546875" defaultRowHeight="15" x14ac:dyDescent="0.25"/>
  <cols>
    <col min="1" max="1" width="1.140625" customWidth="1"/>
    <col min="3" max="3" width="15.42578125" customWidth="1"/>
    <col min="13" max="13" width="15.7109375" customWidth="1"/>
    <col min="16" max="16" width="13.140625" customWidth="1"/>
  </cols>
  <sheetData>
    <row r="1" spans="1:17" ht="19.5" customHeight="1" x14ac:dyDescent="0.25">
      <c r="A1" s="10"/>
      <c r="B1" s="10"/>
      <c r="C1" s="10"/>
      <c r="D1" s="10"/>
      <c r="E1" s="10"/>
      <c r="F1" s="10"/>
      <c r="G1" s="10"/>
      <c r="H1" s="10"/>
      <c r="I1" s="10"/>
      <c r="J1" s="10"/>
      <c r="K1" s="10"/>
      <c r="L1" s="10"/>
      <c r="M1" s="10"/>
      <c r="N1" s="10"/>
      <c r="O1" s="10"/>
      <c r="P1" s="10"/>
      <c r="Q1" s="10"/>
    </row>
    <row r="2" spans="1:17" ht="17.100000000000001" customHeight="1" x14ac:dyDescent="0.25">
      <c r="A2" s="10"/>
      <c r="B2" s="179" t="s">
        <v>780</v>
      </c>
      <c r="C2" s="81"/>
      <c r="D2" s="81"/>
      <c r="E2" s="81"/>
      <c r="F2" s="81"/>
      <c r="G2" s="81"/>
      <c r="H2" s="81"/>
      <c r="I2" s="81"/>
      <c r="J2" s="81"/>
      <c r="K2" s="81"/>
      <c r="L2" s="81"/>
      <c r="M2" s="81"/>
      <c r="N2" s="81"/>
      <c r="O2" s="81"/>
      <c r="P2" s="81"/>
      <c r="Q2" s="10"/>
    </row>
    <row r="3" spans="1:17" ht="17.100000000000001" customHeight="1" x14ac:dyDescent="0.25">
      <c r="A3" s="10"/>
      <c r="B3" s="226"/>
      <c r="C3" s="81"/>
      <c r="D3" s="81"/>
      <c r="E3" s="81"/>
      <c r="F3" s="81"/>
      <c r="G3" s="81"/>
      <c r="H3" s="81"/>
      <c r="I3" s="81"/>
      <c r="J3" s="81"/>
      <c r="K3" s="81"/>
      <c r="L3" s="81"/>
      <c r="M3" s="81"/>
      <c r="N3" s="81"/>
      <c r="O3" s="81"/>
      <c r="P3" s="81"/>
      <c r="Q3" s="10"/>
    </row>
    <row r="4" spans="1:17" ht="14.45" customHeight="1" x14ac:dyDescent="0.25">
      <c r="A4" s="10"/>
      <c r="B4" s="288" t="s">
        <v>781</v>
      </c>
      <c r="C4" s="289"/>
      <c r="D4" s="288" t="s">
        <v>782</v>
      </c>
      <c r="E4" s="290"/>
      <c r="F4" s="290"/>
      <c r="G4" s="290"/>
      <c r="H4" s="289"/>
      <c r="I4" s="288" t="s">
        <v>783</v>
      </c>
      <c r="J4" s="289"/>
      <c r="K4" s="288" t="s">
        <v>784</v>
      </c>
      <c r="L4" s="290"/>
      <c r="M4" s="289"/>
      <c r="N4" s="288" t="s">
        <v>785</v>
      </c>
      <c r="O4" s="290"/>
      <c r="P4" s="289"/>
      <c r="Q4" s="10"/>
    </row>
    <row r="5" spans="1:17" ht="51.75" customHeight="1" x14ac:dyDescent="0.25">
      <c r="A5" s="10"/>
      <c r="B5" s="291"/>
      <c r="C5" s="292"/>
      <c r="D5" s="291"/>
      <c r="E5" s="293"/>
      <c r="F5" s="293"/>
      <c r="G5" s="293"/>
      <c r="H5" s="292"/>
      <c r="I5" s="291"/>
      <c r="J5" s="292"/>
      <c r="K5" s="291"/>
      <c r="L5" s="293"/>
      <c r="M5" s="292"/>
      <c r="N5" s="291"/>
      <c r="O5" s="293"/>
      <c r="P5" s="292"/>
      <c r="Q5" s="10"/>
    </row>
    <row r="6" spans="1:17" ht="17.100000000000001" customHeight="1" x14ac:dyDescent="0.25">
      <c r="A6" s="10"/>
      <c r="B6" s="84" t="s">
        <v>786</v>
      </c>
      <c r="C6" s="106"/>
      <c r="D6" s="84" t="s">
        <v>787</v>
      </c>
      <c r="E6" s="104"/>
      <c r="F6" s="104"/>
      <c r="G6" s="104"/>
      <c r="H6" s="106"/>
      <c r="I6" s="180" t="s">
        <v>788</v>
      </c>
      <c r="J6" s="212"/>
      <c r="K6" s="219">
        <v>2000000</v>
      </c>
      <c r="L6" s="219"/>
      <c r="M6" s="219"/>
      <c r="N6" s="210">
        <v>0</v>
      </c>
      <c r="O6" s="104"/>
      <c r="P6" s="106"/>
      <c r="Q6" s="10"/>
    </row>
    <row r="7" spans="1:17" ht="17.100000000000001" customHeight="1" x14ac:dyDescent="0.25">
      <c r="A7" s="10"/>
      <c r="B7" s="84" t="s">
        <v>786</v>
      </c>
      <c r="C7" s="106"/>
      <c r="D7" s="84" t="s">
        <v>787</v>
      </c>
      <c r="E7" s="104"/>
      <c r="F7" s="104"/>
      <c r="G7" s="104"/>
      <c r="H7" s="106"/>
      <c r="I7" s="180" t="s">
        <v>789</v>
      </c>
      <c r="J7" s="212"/>
      <c r="K7" s="219">
        <v>1600000</v>
      </c>
      <c r="L7" s="219"/>
      <c r="M7" s="219"/>
      <c r="N7" s="210">
        <v>2749171</v>
      </c>
      <c r="O7" s="104"/>
      <c r="P7" s="106"/>
      <c r="Q7" s="10"/>
    </row>
    <row r="8" spans="1:17" ht="17.100000000000001" customHeight="1" x14ac:dyDescent="0.25">
      <c r="A8" s="10"/>
      <c r="B8" s="84" t="s">
        <v>786</v>
      </c>
      <c r="C8" s="106"/>
      <c r="D8" s="84" t="s">
        <v>790</v>
      </c>
      <c r="E8" s="104"/>
      <c r="F8" s="104"/>
      <c r="G8" s="104"/>
      <c r="H8" s="106"/>
      <c r="I8" s="180" t="s">
        <v>789</v>
      </c>
      <c r="J8" s="212"/>
      <c r="K8" s="219">
        <v>1400000</v>
      </c>
      <c r="L8" s="219"/>
      <c r="M8" s="219"/>
      <c r="N8" s="210">
        <v>0</v>
      </c>
      <c r="O8" s="104"/>
      <c r="P8" s="106"/>
      <c r="Q8" s="10"/>
    </row>
    <row r="9" spans="1:17" ht="17.100000000000001" customHeight="1" x14ac:dyDescent="0.25">
      <c r="A9" s="10"/>
      <c r="B9" s="84" t="s">
        <v>786</v>
      </c>
      <c r="C9" s="106"/>
      <c r="D9" s="84" t="s">
        <v>791</v>
      </c>
      <c r="E9" s="104"/>
      <c r="F9" s="104"/>
      <c r="G9" s="104"/>
      <c r="H9" s="106"/>
      <c r="I9" s="180" t="s">
        <v>789</v>
      </c>
      <c r="J9" s="212"/>
      <c r="K9" s="219">
        <v>3000000</v>
      </c>
      <c r="L9" s="219"/>
      <c r="M9" s="219"/>
      <c r="N9" s="210">
        <v>4824801</v>
      </c>
      <c r="O9" s="104"/>
      <c r="P9" s="106"/>
      <c r="Q9" s="10"/>
    </row>
    <row r="10" spans="1:17" ht="17.100000000000001" customHeight="1" x14ac:dyDescent="0.25">
      <c r="A10" s="10"/>
      <c r="B10" s="84" t="s">
        <v>786</v>
      </c>
      <c r="C10" s="106"/>
      <c r="D10" s="84" t="s">
        <v>712</v>
      </c>
      <c r="E10" s="104"/>
      <c r="F10" s="104"/>
      <c r="G10" s="104"/>
      <c r="H10" s="106"/>
      <c r="I10" s="180" t="s">
        <v>789</v>
      </c>
      <c r="J10" s="212"/>
      <c r="K10" s="219" t="s">
        <v>792</v>
      </c>
      <c r="L10" s="219"/>
      <c r="M10" s="219"/>
      <c r="N10" s="210">
        <v>152928</v>
      </c>
      <c r="O10" s="104"/>
      <c r="P10" s="106"/>
      <c r="Q10" s="10"/>
    </row>
    <row r="11" spans="1:17" ht="17.100000000000001" customHeight="1" x14ac:dyDescent="0.25">
      <c r="A11" s="10"/>
      <c r="B11" s="84" t="s">
        <v>786</v>
      </c>
      <c r="C11" s="106"/>
      <c r="D11" s="84" t="s">
        <v>793</v>
      </c>
      <c r="E11" s="104"/>
      <c r="F11" s="104"/>
      <c r="G11" s="104"/>
      <c r="H11" s="106"/>
      <c r="I11" s="180" t="s">
        <v>789</v>
      </c>
      <c r="J11" s="212"/>
      <c r="K11" s="219">
        <v>650000</v>
      </c>
      <c r="L11" s="219"/>
      <c r="M11" s="219"/>
      <c r="N11" s="210">
        <v>895000</v>
      </c>
      <c r="O11" s="104"/>
      <c r="P11" s="106"/>
      <c r="Q11" s="10"/>
    </row>
    <row r="12" spans="1:17" ht="17.100000000000001" customHeight="1" x14ac:dyDescent="0.25">
      <c r="A12" s="10"/>
      <c r="B12" s="84" t="s">
        <v>786</v>
      </c>
      <c r="C12" s="106"/>
      <c r="D12" s="84" t="s">
        <v>794</v>
      </c>
      <c r="E12" s="104"/>
      <c r="F12" s="104"/>
      <c r="G12" s="104"/>
      <c r="H12" s="106"/>
      <c r="I12" s="180" t="s">
        <v>789</v>
      </c>
      <c r="J12" s="212"/>
      <c r="K12" s="219">
        <v>350000</v>
      </c>
      <c r="L12" s="219"/>
      <c r="M12" s="219"/>
      <c r="N12" s="210">
        <v>190000</v>
      </c>
      <c r="O12" s="104"/>
      <c r="P12" s="106"/>
      <c r="Q12" s="10"/>
    </row>
    <row r="13" spans="1:17" ht="17.100000000000001" customHeight="1" x14ac:dyDescent="0.25">
      <c r="A13" s="10"/>
      <c r="B13" s="84" t="s">
        <v>786</v>
      </c>
      <c r="C13" s="106"/>
      <c r="D13" s="84" t="s">
        <v>795</v>
      </c>
      <c r="E13" s="104"/>
      <c r="F13" s="104"/>
      <c r="G13" s="104"/>
      <c r="H13" s="106"/>
      <c r="I13" s="180" t="s">
        <v>789</v>
      </c>
      <c r="J13" s="212"/>
      <c r="K13" s="221">
        <v>650000</v>
      </c>
      <c r="L13" s="222"/>
      <c r="M13" s="212"/>
      <c r="N13" s="216">
        <v>119375</v>
      </c>
      <c r="O13" s="217"/>
      <c r="P13" s="218"/>
      <c r="Q13" s="10"/>
    </row>
    <row r="14" spans="1:17" ht="17.100000000000001" customHeight="1" x14ac:dyDescent="0.25">
      <c r="A14" s="10"/>
      <c r="B14" s="84" t="s">
        <v>786</v>
      </c>
      <c r="C14" s="106"/>
      <c r="D14" s="84" t="s">
        <v>795</v>
      </c>
      <c r="E14" s="104"/>
      <c r="F14" s="104"/>
      <c r="G14" s="104"/>
      <c r="H14" s="106"/>
      <c r="I14" s="187" t="s">
        <v>788</v>
      </c>
      <c r="J14" s="220"/>
      <c r="K14" s="219">
        <v>350000</v>
      </c>
      <c r="L14" s="219"/>
      <c r="M14" s="219"/>
      <c r="N14" s="216">
        <v>529721</v>
      </c>
      <c r="O14" s="217"/>
      <c r="P14" s="218"/>
      <c r="Q14" s="10"/>
    </row>
    <row r="15" spans="1:17" ht="17.100000000000001" customHeight="1" x14ac:dyDescent="0.25">
      <c r="A15" s="10"/>
      <c r="B15" s="84" t="s">
        <v>786</v>
      </c>
      <c r="C15" s="106"/>
      <c r="D15" s="103" t="s">
        <v>796</v>
      </c>
      <c r="E15" s="104"/>
      <c r="F15" s="104"/>
      <c r="G15" s="104"/>
      <c r="H15" s="104"/>
      <c r="I15" s="187" t="s">
        <v>789</v>
      </c>
      <c r="J15" s="220"/>
      <c r="K15" s="219">
        <v>3000000</v>
      </c>
      <c r="L15" s="219"/>
      <c r="M15" s="219"/>
      <c r="N15" s="216">
        <v>0</v>
      </c>
      <c r="O15" s="217"/>
      <c r="P15" s="218"/>
      <c r="Q15" s="10"/>
    </row>
    <row r="16" spans="1:17" ht="17.100000000000001" customHeight="1" x14ac:dyDescent="0.25">
      <c r="A16" s="10"/>
      <c r="B16" s="84" t="s">
        <v>786</v>
      </c>
      <c r="C16" s="106"/>
      <c r="D16" s="103" t="s">
        <v>796</v>
      </c>
      <c r="E16" s="104"/>
      <c r="F16" s="104"/>
      <c r="G16" s="104"/>
      <c r="H16" s="104"/>
      <c r="I16" s="187" t="s">
        <v>788</v>
      </c>
      <c r="J16" s="220"/>
      <c r="K16" s="219">
        <v>3300000</v>
      </c>
      <c r="L16" s="219"/>
      <c r="M16" s="219"/>
      <c r="N16" s="216">
        <v>112598394</v>
      </c>
      <c r="O16" s="217"/>
      <c r="P16" s="218"/>
      <c r="Q16" s="10"/>
    </row>
    <row r="17" spans="1:17" ht="17.100000000000001" customHeight="1" x14ac:dyDescent="0.25">
      <c r="A17" s="10"/>
      <c r="B17" s="84" t="s">
        <v>786</v>
      </c>
      <c r="C17" s="106"/>
      <c r="D17" s="84" t="s">
        <v>797</v>
      </c>
      <c r="E17" s="104"/>
      <c r="F17" s="104"/>
      <c r="G17" s="104"/>
      <c r="H17" s="106"/>
      <c r="I17" s="187" t="s">
        <v>788</v>
      </c>
      <c r="J17" s="220"/>
      <c r="K17" s="219">
        <v>10000000</v>
      </c>
      <c r="L17" s="219"/>
      <c r="M17" s="219"/>
      <c r="N17" s="216">
        <v>910152.14285714296</v>
      </c>
      <c r="O17" s="217"/>
      <c r="P17" s="218"/>
      <c r="Q17" s="10"/>
    </row>
    <row r="18" spans="1:17" ht="17.100000000000001" customHeight="1" x14ac:dyDescent="0.25">
      <c r="A18" s="10"/>
      <c r="B18" s="84" t="s">
        <v>786</v>
      </c>
      <c r="C18" s="106"/>
      <c r="D18" s="84" t="s">
        <v>797</v>
      </c>
      <c r="E18" s="104"/>
      <c r="F18" s="104"/>
      <c r="G18" s="104"/>
      <c r="H18" s="106"/>
      <c r="I18" s="187" t="s">
        <v>789</v>
      </c>
      <c r="J18" s="220"/>
      <c r="K18" s="219">
        <v>2400000</v>
      </c>
      <c r="L18" s="219"/>
      <c r="M18" s="219"/>
      <c r="N18" s="216">
        <v>2423756</v>
      </c>
      <c r="O18" s="217"/>
      <c r="P18" s="218"/>
      <c r="Q18" s="10"/>
    </row>
    <row r="19" spans="1:17" ht="17.100000000000001" customHeight="1" x14ac:dyDescent="0.25">
      <c r="A19" s="10"/>
      <c r="B19" s="84" t="s">
        <v>798</v>
      </c>
      <c r="C19" s="106"/>
      <c r="D19" s="84" t="s">
        <v>799</v>
      </c>
      <c r="E19" s="104"/>
      <c r="F19" s="104"/>
      <c r="G19" s="104"/>
      <c r="H19" s="106"/>
      <c r="I19" s="180" t="s">
        <v>788</v>
      </c>
      <c r="J19" s="212"/>
      <c r="K19" s="219">
        <v>7000000</v>
      </c>
      <c r="L19" s="219"/>
      <c r="M19" s="219"/>
      <c r="N19" s="210">
        <v>6069244</v>
      </c>
      <c r="O19" s="104"/>
      <c r="P19" s="106"/>
      <c r="Q19" s="10"/>
    </row>
    <row r="20" spans="1:17" ht="17.100000000000001" customHeight="1" x14ac:dyDescent="0.25">
      <c r="A20" s="10"/>
      <c r="B20" s="84" t="s">
        <v>798</v>
      </c>
      <c r="C20" s="106"/>
      <c r="D20" s="84" t="s">
        <v>800</v>
      </c>
      <c r="E20" s="104"/>
      <c r="F20" s="104"/>
      <c r="G20" s="104"/>
      <c r="H20" s="106"/>
      <c r="I20" s="180" t="s">
        <v>788</v>
      </c>
      <c r="J20" s="212"/>
      <c r="K20" s="219">
        <v>600000</v>
      </c>
      <c r="L20" s="219"/>
      <c r="M20" s="219"/>
      <c r="N20" s="210">
        <v>0</v>
      </c>
      <c r="O20" s="104"/>
      <c r="P20" s="106"/>
      <c r="Q20" s="10"/>
    </row>
    <row r="21" spans="1:17" ht="17.100000000000001" customHeight="1" x14ac:dyDescent="0.25">
      <c r="A21" s="10"/>
      <c r="B21" s="84" t="s">
        <v>798</v>
      </c>
      <c r="C21" s="106"/>
      <c r="D21" s="103" t="s">
        <v>801</v>
      </c>
      <c r="E21" s="104"/>
      <c r="F21" s="104"/>
      <c r="G21" s="104"/>
      <c r="H21" s="104"/>
      <c r="I21" s="180" t="s">
        <v>788</v>
      </c>
      <c r="J21" s="212"/>
      <c r="K21" s="219">
        <v>1000000</v>
      </c>
      <c r="L21" s="219"/>
      <c r="M21" s="219"/>
      <c r="N21" s="210">
        <v>327060</v>
      </c>
      <c r="O21" s="104"/>
      <c r="P21" s="106"/>
      <c r="Q21" s="10"/>
    </row>
    <row r="22" spans="1:17" ht="17.100000000000001" customHeight="1" x14ac:dyDescent="0.25">
      <c r="A22" s="10"/>
      <c r="B22" s="84" t="s">
        <v>798</v>
      </c>
      <c r="C22" s="106"/>
      <c r="D22" s="103" t="s">
        <v>802</v>
      </c>
      <c r="E22" s="104"/>
      <c r="F22" s="104"/>
      <c r="G22" s="104"/>
      <c r="H22" s="104"/>
      <c r="I22" s="180" t="s">
        <v>788</v>
      </c>
      <c r="J22" s="212"/>
      <c r="K22" s="219">
        <v>1000000</v>
      </c>
      <c r="L22" s="219"/>
      <c r="M22" s="219"/>
      <c r="N22" s="210">
        <v>1077164</v>
      </c>
      <c r="O22" s="104"/>
      <c r="P22" s="106"/>
      <c r="Q22" s="10"/>
    </row>
    <row r="23" spans="1:17" ht="17.100000000000001" customHeight="1" x14ac:dyDescent="0.25">
      <c r="A23" s="10"/>
      <c r="B23" s="84" t="s">
        <v>798</v>
      </c>
      <c r="C23" s="106"/>
      <c r="D23" s="84" t="s">
        <v>803</v>
      </c>
      <c r="E23" s="104"/>
      <c r="F23" s="104"/>
      <c r="G23" s="104"/>
      <c r="H23" s="106"/>
      <c r="I23" s="180" t="s">
        <v>788</v>
      </c>
      <c r="J23" s="212"/>
      <c r="K23" s="221" t="s">
        <v>792</v>
      </c>
      <c r="L23" s="222"/>
      <c r="M23" s="212"/>
      <c r="N23" s="210">
        <v>280190</v>
      </c>
      <c r="O23" s="104"/>
      <c r="P23" s="106"/>
      <c r="Q23" s="10"/>
    </row>
    <row r="24" spans="1:17" ht="15.6" customHeight="1" x14ac:dyDescent="0.25">
      <c r="A24" s="10"/>
      <c r="B24" s="97" t="s">
        <v>798</v>
      </c>
      <c r="C24" s="227"/>
      <c r="D24" s="84" t="s">
        <v>804</v>
      </c>
      <c r="E24" s="104"/>
      <c r="F24" s="104"/>
      <c r="G24" s="104"/>
      <c r="H24" s="106"/>
      <c r="I24" s="180" t="s">
        <v>788</v>
      </c>
      <c r="J24" s="212"/>
      <c r="K24" s="210" t="s">
        <v>792</v>
      </c>
      <c r="L24" s="104"/>
      <c r="M24" s="106"/>
      <c r="N24" s="210">
        <v>160400</v>
      </c>
      <c r="O24" s="104"/>
      <c r="P24" s="106"/>
      <c r="Q24" s="10"/>
    </row>
    <row r="25" spans="1:17" ht="15.6" customHeight="1" x14ac:dyDescent="0.25">
      <c r="A25" s="10"/>
      <c r="B25" s="206" t="s">
        <v>709</v>
      </c>
      <c r="C25" s="214"/>
      <c r="D25" s="206" t="s">
        <v>805</v>
      </c>
      <c r="E25" s="215"/>
      <c r="F25" s="215"/>
      <c r="G25" s="215"/>
      <c r="H25" s="214"/>
      <c r="I25" s="180" t="s">
        <v>788</v>
      </c>
      <c r="J25" s="212"/>
      <c r="K25" s="216" t="s">
        <v>792</v>
      </c>
      <c r="L25" s="217"/>
      <c r="M25" s="218"/>
      <c r="N25" s="216">
        <v>3000</v>
      </c>
      <c r="O25" s="217"/>
      <c r="P25" s="218"/>
      <c r="Q25" s="10"/>
    </row>
    <row r="26" spans="1:17" ht="15.6" customHeight="1" x14ac:dyDescent="0.25">
      <c r="A26" s="10"/>
      <c r="B26" s="206" t="s">
        <v>709</v>
      </c>
      <c r="C26" s="214"/>
      <c r="D26" s="206" t="s">
        <v>806</v>
      </c>
      <c r="E26" s="215"/>
      <c r="F26" s="215"/>
      <c r="G26" s="215"/>
      <c r="H26" s="214"/>
      <c r="I26" s="180" t="s">
        <v>788</v>
      </c>
      <c r="J26" s="212"/>
      <c r="K26" s="216" t="s">
        <v>792</v>
      </c>
      <c r="L26" s="217"/>
      <c r="M26" s="218"/>
      <c r="N26" s="216">
        <v>5000</v>
      </c>
      <c r="O26" s="217"/>
      <c r="P26" s="218"/>
      <c r="Q26" s="10"/>
    </row>
    <row r="27" spans="1:17" ht="15.6" customHeight="1" x14ac:dyDescent="0.25">
      <c r="A27" s="10"/>
      <c r="B27" s="206" t="s">
        <v>709</v>
      </c>
      <c r="C27" s="214"/>
      <c r="D27" s="206" t="s">
        <v>807</v>
      </c>
      <c r="E27" s="215"/>
      <c r="F27" s="215"/>
      <c r="G27" s="215"/>
      <c r="H27" s="214"/>
      <c r="I27" s="187" t="s">
        <v>789</v>
      </c>
      <c r="J27" s="220"/>
      <c r="K27" s="216" t="s">
        <v>792</v>
      </c>
      <c r="L27" s="217"/>
      <c r="M27" s="218"/>
      <c r="N27" s="216">
        <v>25000</v>
      </c>
      <c r="O27" s="217"/>
      <c r="P27" s="218"/>
      <c r="Q27" s="10"/>
    </row>
    <row r="28" spans="1:17" ht="15.6" customHeight="1" x14ac:dyDescent="0.25">
      <c r="A28" s="10"/>
      <c r="B28" s="206" t="s">
        <v>709</v>
      </c>
      <c r="C28" s="214"/>
      <c r="D28" s="206" t="s">
        <v>808</v>
      </c>
      <c r="E28" s="215"/>
      <c r="F28" s="215"/>
      <c r="G28" s="215"/>
      <c r="H28" s="214"/>
      <c r="I28" s="187" t="s">
        <v>789</v>
      </c>
      <c r="J28" s="220"/>
      <c r="K28" s="216" t="s">
        <v>792</v>
      </c>
      <c r="L28" s="217"/>
      <c r="M28" s="218"/>
      <c r="N28" s="216">
        <v>25000</v>
      </c>
      <c r="O28" s="217"/>
      <c r="P28" s="218"/>
      <c r="Q28" s="10"/>
    </row>
    <row r="29" spans="1:17" ht="15.6" customHeight="1" x14ac:dyDescent="0.25">
      <c r="A29" s="10"/>
      <c r="B29" s="206" t="s">
        <v>709</v>
      </c>
      <c r="C29" s="214"/>
      <c r="D29" s="206" t="s">
        <v>809</v>
      </c>
      <c r="E29" s="215"/>
      <c r="F29" s="215"/>
      <c r="G29" s="215"/>
      <c r="H29" s="214"/>
      <c r="I29" s="187" t="s">
        <v>789</v>
      </c>
      <c r="J29" s="220"/>
      <c r="K29" s="216" t="s">
        <v>792</v>
      </c>
      <c r="L29" s="217"/>
      <c r="M29" s="218"/>
      <c r="N29" s="216">
        <v>325150</v>
      </c>
      <c r="O29" s="217"/>
      <c r="P29" s="218"/>
      <c r="Q29" s="10"/>
    </row>
    <row r="30" spans="1:17" ht="15.6" customHeight="1" x14ac:dyDescent="0.25">
      <c r="A30" s="10"/>
      <c r="B30" s="206" t="s">
        <v>810</v>
      </c>
      <c r="C30" s="214"/>
      <c r="D30" s="206" t="s">
        <v>811</v>
      </c>
      <c r="E30" s="215"/>
      <c r="F30" s="215"/>
      <c r="G30" s="215"/>
      <c r="H30" s="214"/>
      <c r="I30" s="187" t="s">
        <v>788</v>
      </c>
      <c r="J30" s="220"/>
      <c r="K30" s="216">
        <v>38300000</v>
      </c>
      <c r="L30" s="217"/>
      <c r="M30" s="218"/>
      <c r="N30" s="216">
        <v>133690506.14285715</v>
      </c>
      <c r="O30" s="217"/>
      <c r="P30" s="218"/>
      <c r="Q30" s="10"/>
    </row>
    <row r="31" spans="1:17" ht="17.100000000000001" customHeight="1" x14ac:dyDescent="0.25">
      <c r="A31" s="10"/>
      <c r="B31" s="213" t="s">
        <v>812</v>
      </c>
      <c r="C31" s="106"/>
      <c r="D31" s="84"/>
      <c r="E31" s="104"/>
      <c r="F31" s="104"/>
      <c r="G31" s="104"/>
      <c r="H31" s="106"/>
      <c r="I31" s="224" t="s">
        <v>812</v>
      </c>
      <c r="J31" s="106"/>
      <c r="K31" s="211">
        <f>SUM(K6:K24)</f>
        <v>38300000</v>
      </c>
      <c r="L31" s="104"/>
      <c r="M31" s="106"/>
      <c r="N31" s="211">
        <f>SUM(N6:N24)</f>
        <v>133307356.14285715</v>
      </c>
      <c r="O31" s="104"/>
      <c r="P31" s="106"/>
      <c r="Q31" s="10"/>
    </row>
    <row r="32" spans="1:17" ht="17.100000000000001" customHeight="1" x14ac:dyDescent="0.25">
      <c r="A32" s="10"/>
      <c r="B32" s="91"/>
      <c r="C32" s="85"/>
      <c r="D32" s="85"/>
      <c r="E32" s="85"/>
      <c r="F32" s="85"/>
      <c r="G32" s="85"/>
      <c r="H32" s="85"/>
      <c r="I32" s="85"/>
      <c r="J32" s="85"/>
      <c r="K32" s="85"/>
      <c r="L32" s="85"/>
      <c r="M32" s="85"/>
      <c r="N32" s="85"/>
      <c r="O32" s="85"/>
      <c r="P32" s="85"/>
      <c r="Q32" s="10"/>
    </row>
    <row r="33" spans="1:17" ht="17.100000000000001" customHeight="1" x14ac:dyDescent="0.25">
      <c r="A33" s="10"/>
      <c r="B33" s="113"/>
      <c r="C33" s="81"/>
      <c r="D33" s="81"/>
      <c r="E33" s="81"/>
      <c r="F33" s="81"/>
      <c r="G33" s="81"/>
      <c r="H33" s="81"/>
      <c r="I33" s="81"/>
      <c r="J33" s="81"/>
      <c r="K33" s="81"/>
      <c r="L33" s="81"/>
      <c r="M33" s="81"/>
      <c r="N33" s="81"/>
      <c r="O33" s="81"/>
      <c r="P33" s="81"/>
      <c r="Q33" s="10"/>
    </row>
    <row r="34" spans="1:17" ht="17.100000000000001" customHeight="1" x14ac:dyDescent="0.25">
      <c r="A34" s="10"/>
      <c r="B34" s="225" t="s">
        <v>813</v>
      </c>
      <c r="C34" s="81"/>
      <c r="D34" s="81"/>
      <c r="E34" s="81"/>
      <c r="F34" s="81"/>
      <c r="G34" s="81"/>
      <c r="H34" s="81"/>
      <c r="I34" s="81"/>
      <c r="J34" s="81"/>
      <c r="K34" s="81"/>
      <c r="L34" s="81"/>
      <c r="M34" s="81"/>
      <c r="N34" s="81"/>
      <c r="O34" s="81"/>
      <c r="P34" s="81"/>
      <c r="Q34" s="10"/>
    </row>
    <row r="35" spans="1:17" ht="17.100000000000001" customHeight="1" x14ac:dyDescent="0.25">
      <c r="A35" s="10"/>
      <c r="B35" s="113"/>
      <c r="C35" s="81"/>
      <c r="D35" s="81"/>
      <c r="E35" s="81"/>
      <c r="F35" s="81"/>
      <c r="G35" s="81"/>
      <c r="H35" s="81"/>
      <c r="I35" s="81"/>
      <c r="J35" s="81"/>
      <c r="K35" s="81"/>
      <c r="L35" s="81"/>
      <c r="M35" s="81"/>
      <c r="N35" s="81"/>
      <c r="O35" s="81"/>
      <c r="P35" s="81"/>
      <c r="Q35" s="10"/>
    </row>
    <row r="36" spans="1:17" ht="17.100000000000001" customHeight="1" x14ac:dyDescent="0.25">
      <c r="A36" s="10"/>
      <c r="B36" s="113"/>
      <c r="C36" s="81"/>
      <c r="D36" s="81"/>
      <c r="E36" s="81"/>
      <c r="F36" s="81"/>
      <c r="G36" s="81"/>
      <c r="H36" s="81"/>
      <c r="I36" s="81"/>
      <c r="J36" s="81"/>
      <c r="K36" s="81"/>
      <c r="L36" s="81"/>
      <c r="M36" s="81"/>
      <c r="N36" s="81"/>
      <c r="O36" s="81"/>
      <c r="P36" s="81"/>
      <c r="Q36" s="10"/>
    </row>
    <row r="37" spans="1:17" ht="17.100000000000001" customHeight="1" x14ac:dyDescent="0.25">
      <c r="A37" s="10"/>
      <c r="B37" s="113"/>
      <c r="C37" s="81"/>
      <c r="D37" s="81"/>
      <c r="E37" s="81"/>
      <c r="F37" s="81"/>
      <c r="G37" s="81"/>
      <c r="H37" s="81"/>
      <c r="I37" s="81"/>
      <c r="J37" s="81"/>
      <c r="K37" s="81"/>
      <c r="L37" s="81"/>
      <c r="M37" s="81"/>
      <c r="N37" s="81"/>
      <c r="O37" s="81"/>
      <c r="P37" s="81"/>
      <c r="Q37" s="10"/>
    </row>
    <row r="38" spans="1:17" ht="17.100000000000001" customHeight="1" x14ac:dyDescent="0.25">
      <c r="A38" s="10"/>
      <c r="B38" s="223" t="s">
        <v>814</v>
      </c>
      <c r="C38" s="81"/>
      <c r="D38" s="81"/>
      <c r="E38" s="81"/>
      <c r="F38" s="81"/>
      <c r="G38" s="81"/>
      <c r="H38" s="81"/>
      <c r="I38" s="81"/>
      <c r="J38" s="81"/>
      <c r="K38" s="81"/>
      <c r="L38" s="81"/>
      <c r="M38" s="81"/>
      <c r="N38" s="81"/>
      <c r="O38" s="81"/>
      <c r="P38" s="81"/>
      <c r="Q38" s="10"/>
    </row>
    <row r="39" spans="1:17" ht="17.100000000000001" customHeight="1" x14ac:dyDescent="0.25">
      <c r="A39" s="10"/>
      <c r="B39" s="81"/>
      <c r="C39" s="81"/>
      <c r="D39" s="81"/>
      <c r="E39" s="81"/>
      <c r="F39" s="81"/>
      <c r="G39" s="81"/>
      <c r="H39" s="81"/>
      <c r="I39" s="81"/>
      <c r="J39" s="81"/>
      <c r="K39" s="81"/>
      <c r="L39" s="81"/>
      <c r="M39" s="81"/>
      <c r="N39" s="81"/>
      <c r="O39" s="81"/>
      <c r="P39" s="81"/>
      <c r="Q39" s="10"/>
    </row>
    <row r="40" spans="1:17" ht="17.100000000000001" customHeight="1" x14ac:dyDescent="0.25">
      <c r="A40" s="10"/>
      <c r="B40" s="81"/>
      <c r="C40" s="81"/>
      <c r="D40" s="81"/>
      <c r="E40" s="81"/>
      <c r="F40" s="81"/>
      <c r="G40" s="81"/>
      <c r="H40" s="81"/>
      <c r="I40" s="81"/>
      <c r="J40" s="81"/>
      <c r="K40" s="81"/>
      <c r="L40" s="81"/>
      <c r="M40" s="81"/>
      <c r="N40" s="81"/>
      <c r="O40" s="81"/>
      <c r="P40" s="81"/>
      <c r="Q40" s="10"/>
    </row>
    <row r="41" spans="1:17" ht="17.100000000000001" customHeight="1" x14ac:dyDescent="0.25"/>
    <row r="42" spans="1:17" ht="17.100000000000001" customHeight="1" x14ac:dyDescent="0.25"/>
    <row r="43" spans="1:17" ht="17.100000000000001" customHeight="1" x14ac:dyDescent="0.25"/>
    <row r="44" spans="1:17" ht="17.100000000000001" customHeight="1" x14ac:dyDescent="0.25"/>
    <row r="64" spans="6:6" x14ac:dyDescent="0.25">
      <c r="F64">
        <v>1000000</v>
      </c>
    </row>
  </sheetData>
  <sheetProtection sheet="1" objects="1" scenarios="1" formatColumns="0" formatRows="0"/>
  <mergeCells count="140">
    <mergeCell ref="I30:J30"/>
    <mergeCell ref="K30:M30"/>
    <mergeCell ref="N30:P30"/>
    <mergeCell ref="B29:C29"/>
    <mergeCell ref="D29:H29"/>
    <mergeCell ref="I29:J29"/>
    <mergeCell ref="K29:M29"/>
    <mergeCell ref="N29:P29"/>
    <mergeCell ref="B22:C22"/>
    <mergeCell ref="B24:C24"/>
    <mergeCell ref="D10:H10"/>
    <mergeCell ref="B28:C28"/>
    <mergeCell ref="D28:H28"/>
    <mergeCell ref="I28:J28"/>
    <mergeCell ref="K28:M28"/>
    <mergeCell ref="N28:P28"/>
    <mergeCell ref="B27:C27"/>
    <mergeCell ref="D27:H27"/>
    <mergeCell ref="I27:J27"/>
    <mergeCell ref="K27:M27"/>
    <mergeCell ref="N27:P27"/>
    <mergeCell ref="I12:J12"/>
    <mergeCell ref="K6:M6"/>
    <mergeCell ref="B10:C10"/>
    <mergeCell ref="I20:J20"/>
    <mergeCell ref="N7:P7"/>
    <mergeCell ref="D21:H21"/>
    <mergeCell ref="N13:P13"/>
    <mergeCell ref="N18:P18"/>
    <mergeCell ref="N17:P17"/>
    <mergeCell ref="N16:P16"/>
    <mergeCell ref="N15:P15"/>
    <mergeCell ref="I14:J14"/>
    <mergeCell ref="I15:J15"/>
    <mergeCell ref="I13:J13"/>
    <mergeCell ref="D13:H13"/>
    <mergeCell ref="D14:H14"/>
    <mergeCell ref="I6:J6"/>
    <mergeCell ref="B20:C20"/>
    <mergeCell ref="B19:C19"/>
    <mergeCell ref="B11:C11"/>
    <mergeCell ref="B13:C13"/>
    <mergeCell ref="B14:C14"/>
    <mergeCell ref="B8:C8"/>
    <mergeCell ref="B3:P3"/>
    <mergeCell ref="K4:M5"/>
    <mergeCell ref="B2:P2"/>
    <mergeCell ref="N4:P5"/>
    <mergeCell ref="D6:H6"/>
    <mergeCell ref="B9:C9"/>
    <mergeCell ref="D24:H24"/>
    <mergeCell ref="K21:M21"/>
    <mergeCell ref="N11:P11"/>
    <mergeCell ref="N19:P19"/>
    <mergeCell ref="D19:H19"/>
    <mergeCell ref="N22:P22"/>
    <mergeCell ref="N14:P14"/>
    <mergeCell ref="K13:M13"/>
    <mergeCell ref="K14:M14"/>
    <mergeCell ref="K15:M15"/>
    <mergeCell ref="K16:M16"/>
    <mergeCell ref="K17:M17"/>
    <mergeCell ref="K18:M18"/>
    <mergeCell ref="I17:J17"/>
    <mergeCell ref="B4:C5"/>
    <mergeCell ref="I4:J5"/>
    <mergeCell ref="N6:P6"/>
    <mergeCell ref="N21:P21"/>
    <mergeCell ref="B38:P40"/>
    <mergeCell ref="D12:H12"/>
    <mergeCell ref="B6:C6"/>
    <mergeCell ref="B21:C21"/>
    <mergeCell ref="I10:J10"/>
    <mergeCell ref="I31:J31"/>
    <mergeCell ref="D20:H20"/>
    <mergeCell ref="N12:P12"/>
    <mergeCell ref="I9:J9"/>
    <mergeCell ref="B7:C7"/>
    <mergeCell ref="B32:P33"/>
    <mergeCell ref="N20:P20"/>
    <mergeCell ref="I11:J11"/>
    <mergeCell ref="B34:P37"/>
    <mergeCell ref="B23:C23"/>
    <mergeCell ref="D7:H7"/>
    <mergeCell ref="D23:H23"/>
    <mergeCell ref="K24:M24"/>
    <mergeCell ref="I8:J8"/>
    <mergeCell ref="I23:J23"/>
    <mergeCell ref="D22:H22"/>
    <mergeCell ref="K19:M19"/>
    <mergeCell ref="D8:H8"/>
    <mergeCell ref="I16:J16"/>
    <mergeCell ref="D4:H5"/>
    <mergeCell ref="I21:J21"/>
    <mergeCell ref="N24:P24"/>
    <mergeCell ref="N8:P8"/>
    <mergeCell ref="K12:M12"/>
    <mergeCell ref="K8:M8"/>
    <mergeCell ref="N10:P10"/>
    <mergeCell ref="I7:J7"/>
    <mergeCell ref="K20:M20"/>
    <mergeCell ref="K7:M7"/>
    <mergeCell ref="D15:H15"/>
    <mergeCell ref="D16:H16"/>
    <mergeCell ref="D17:H17"/>
    <mergeCell ref="D18:H18"/>
    <mergeCell ref="I18:J18"/>
    <mergeCell ref="N9:P9"/>
    <mergeCell ref="K23:M23"/>
    <mergeCell ref="I24:J24"/>
    <mergeCell ref="K10:M10"/>
    <mergeCell ref="K22:M22"/>
    <mergeCell ref="D9:H9"/>
    <mergeCell ref="K9:M9"/>
    <mergeCell ref="I19:J19"/>
    <mergeCell ref="K11:M11"/>
    <mergeCell ref="D31:H31"/>
    <mergeCell ref="N23:P23"/>
    <mergeCell ref="B12:C12"/>
    <mergeCell ref="N31:P31"/>
    <mergeCell ref="I22:J22"/>
    <mergeCell ref="D11:H11"/>
    <mergeCell ref="B31:C31"/>
    <mergeCell ref="K31:M31"/>
    <mergeCell ref="B15:C15"/>
    <mergeCell ref="B16:C16"/>
    <mergeCell ref="B17:C17"/>
    <mergeCell ref="B18:C18"/>
    <mergeCell ref="B25:C25"/>
    <mergeCell ref="D25:H25"/>
    <mergeCell ref="I25:J25"/>
    <mergeCell ref="K25:M25"/>
    <mergeCell ref="N25:P25"/>
    <mergeCell ref="B26:C26"/>
    <mergeCell ref="D26:H26"/>
    <mergeCell ref="I26:J26"/>
    <mergeCell ref="K26:M26"/>
    <mergeCell ref="N26:P26"/>
    <mergeCell ref="B30:C30"/>
    <mergeCell ref="D30:H30"/>
  </mergeCells>
  <dataValidations count="4">
    <dataValidation type="list" allowBlank="1" showInputMessage="1" showErrorMessage="1" prompt="Select source of co-financing" sqref="C6:C24 B6:B30"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J6:J26 I6:I30" xr:uid="{00000000-0002-0000-1100-000001000000}">
      <formula1>"Grant, Loan, Guarantee, Equity Investment, In-kind, Public Investment, Other "</formula1>
    </dataValidation>
    <dataValidation type="list" allowBlank="1" sqref="B6:B30" xr:uid="{00000000-0002-0000-1100-000002000000}">
      <formula1>"Recipient Country Government,GEF Agency,Donor Agency,Private Sector,Civil Society Organization,Beneficiaries,Others"</formula1>
    </dataValidation>
    <dataValidation type="list" allowBlank="1" sqref="I6:I30" xr:uid="{00000000-0002-0000-1100-000003000000}">
      <formula1>"Grant,Loan,Guarantee,Equity Investment,In-kind,Public Investment,Other"</formula1>
    </dataValidation>
  </dataValidations>
  <hyperlinks>
    <hyperlink ref="B38"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P166"/>
  <sheetViews>
    <sheetView showGridLines="0" view="pageBreakPreview" zoomScale="110" zoomScaleNormal="100" zoomScaleSheetLayoutView="110" workbookViewId="0">
      <selection activeCell="T13" sqref="T13"/>
    </sheetView>
  </sheetViews>
  <sheetFormatPr defaultColWidth="8.85546875" defaultRowHeight="15" x14ac:dyDescent="0.25"/>
  <cols>
    <col min="1" max="1" width="1.42578125" customWidth="1"/>
    <col min="4" max="4" width="22" customWidth="1"/>
    <col min="5" max="5" width="19.5703125" customWidth="1"/>
    <col min="6" max="6" width="3" customWidth="1"/>
  </cols>
  <sheetData>
    <row r="1" spans="1:16" ht="17.100000000000001" customHeight="1" x14ac:dyDescent="0.25">
      <c r="A1" s="10"/>
      <c r="B1" s="107"/>
      <c r="C1" s="81"/>
      <c r="D1" s="81"/>
      <c r="E1" s="81"/>
      <c r="F1" s="81"/>
      <c r="G1" s="81"/>
      <c r="H1" s="81"/>
      <c r="I1" s="81"/>
      <c r="J1" s="81"/>
      <c r="K1" s="81"/>
      <c r="L1" s="81"/>
      <c r="M1" s="81"/>
      <c r="N1" s="81"/>
      <c r="O1" s="81"/>
      <c r="P1" s="10"/>
    </row>
    <row r="2" spans="1:16" ht="19.5" customHeight="1" x14ac:dyDescent="0.25">
      <c r="A2" s="10"/>
      <c r="B2" s="179" t="s">
        <v>815</v>
      </c>
      <c r="C2" s="81"/>
      <c r="D2" s="81"/>
      <c r="E2" s="81"/>
      <c r="F2" s="81"/>
      <c r="G2" s="81"/>
      <c r="H2" s="81"/>
      <c r="I2" s="81"/>
      <c r="J2" s="81"/>
      <c r="K2" s="81"/>
      <c r="L2" s="81"/>
      <c r="M2" s="81"/>
      <c r="N2" s="81"/>
      <c r="O2" s="81"/>
      <c r="P2" s="10"/>
    </row>
    <row r="3" spans="1:16" x14ac:dyDescent="0.25">
      <c r="A3" s="10"/>
      <c r="B3" s="107"/>
      <c r="C3" s="81"/>
      <c r="D3" s="81"/>
      <c r="E3" s="81"/>
      <c r="F3" s="81"/>
      <c r="G3" s="81"/>
      <c r="H3" s="81"/>
      <c r="I3" s="81"/>
      <c r="J3" s="81"/>
      <c r="K3" s="81"/>
      <c r="L3" s="81"/>
      <c r="M3" s="81"/>
      <c r="N3" s="81"/>
      <c r="O3" s="81"/>
      <c r="P3" s="10"/>
    </row>
    <row r="4" spans="1:16" ht="14.45" customHeight="1" x14ac:dyDescent="0.25">
      <c r="A4" s="10"/>
      <c r="B4" s="232" t="s">
        <v>816</v>
      </c>
      <c r="C4" s="81"/>
      <c r="D4" s="81"/>
      <c r="E4" s="81"/>
      <c r="F4" s="81"/>
      <c r="G4" s="81"/>
      <c r="H4" s="81"/>
      <c r="I4" s="81"/>
      <c r="J4" s="81"/>
      <c r="K4" s="81"/>
      <c r="L4" s="81"/>
      <c r="M4" s="81"/>
      <c r="N4" s="81"/>
      <c r="O4" s="81"/>
      <c r="P4" s="10"/>
    </row>
    <row r="5" spans="1:16" ht="17.100000000000001" customHeight="1" x14ac:dyDescent="0.25">
      <c r="A5" s="10"/>
      <c r="B5" s="81"/>
      <c r="C5" s="81"/>
      <c r="D5" s="81"/>
      <c r="E5" s="81"/>
      <c r="F5" s="81"/>
      <c r="G5" s="81"/>
      <c r="H5" s="81"/>
      <c r="I5" s="81"/>
      <c r="J5" s="81"/>
      <c r="K5" s="81"/>
      <c r="L5" s="81"/>
      <c r="M5" s="81"/>
      <c r="N5" s="81"/>
      <c r="O5" s="81"/>
      <c r="P5" s="10"/>
    </row>
    <row r="6" spans="1:16" ht="17.100000000000001" customHeight="1" x14ac:dyDescent="0.25">
      <c r="A6" s="10"/>
      <c r="B6" s="233" t="s">
        <v>817</v>
      </c>
      <c r="C6" s="81"/>
      <c r="D6" s="81"/>
      <c r="E6" s="81"/>
      <c r="F6" s="81"/>
      <c r="G6" s="81"/>
      <c r="H6" s="81"/>
      <c r="I6" s="81"/>
      <c r="J6" s="81"/>
      <c r="K6" s="17"/>
      <c r="L6" s="10"/>
      <c r="M6" s="10"/>
      <c r="N6" s="10"/>
      <c r="O6" s="10"/>
      <c r="P6" s="10"/>
    </row>
    <row r="7" spans="1:16" ht="17.100000000000001" customHeight="1" x14ac:dyDescent="0.25">
      <c r="A7" s="10"/>
      <c r="B7" s="7"/>
      <c r="C7" s="7"/>
      <c r="D7" s="7"/>
      <c r="E7" s="7"/>
      <c r="F7" s="7"/>
      <c r="G7" s="7"/>
      <c r="H7" s="7"/>
      <c r="I7" s="7"/>
      <c r="J7" s="7"/>
      <c r="K7" s="10"/>
      <c r="L7" s="10"/>
      <c r="M7" s="10"/>
      <c r="N7" s="10"/>
      <c r="O7" s="10"/>
      <c r="P7" s="10"/>
    </row>
    <row r="8" spans="1:16" ht="17.100000000000001" customHeight="1" x14ac:dyDescent="0.25">
      <c r="A8" s="10"/>
      <c r="B8" s="10"/>
      <c r="C8" s="10"/>
      <c r="D8" s="10"/>
      <c r="E8" s="10"/>
      <c r="F8" s="10"/>
      <c r="G8" s="10"/>
      <c r="H8" s="10"/>
      <c r="I8" s="10"/>
      <c r="J8" s="10"/>
      <c r="K8" s="10"/>
      <c r="L8" s="10"/>
      <c r="M8" s="10"/>
      <c r="N8" s="10"/>
      <c r="O8" s="10"/>
      <c r="P8" s="10"/>
    </row>
    <row r="9" spans="1:16" ht="17.45" customHeight="1" x14ac:dyDescent="0.25">
      <c r="A9" s="10"/>
      <c r="B9" s="234" t="s">
        <v>818</v>
      </c>
      <c r="C9" s="104"/>
      <c r="D9" s="106"/>
      <c r="E9" s="234" t="s">
        <v>819</v>
      </c>
      <c r="F9" s="106"/>
      <c r="G9" s="234" t="s">
        <v>820</v>
      </c>
      <c r="H9" s="106"/>
      <c r="I9" s="234" t="s">
        <v>821</v>
      </c>
      <c r="J9" s="104"/>
      <c r="K9" s="106"/>
      <c r="L9" s="234" t="s">
        <v>822</v>
      </c>
      <c r="M9" s="104"/>
      <c r="N9" s="104"/>
      <c r="O9" s="106"/>
      <c r="P9" s="10"/>
    </row>
    <row r="10" spans="1:16" ht="30" customHeight="1" x14ac:dyDescent="0.25">
      <c r="A10" s="10"/>
      <c r="B10" s="84" t="s">
        <v>823</v>
      </c>
      <c r="C10" s="104"/>
      <c r="D10" s="106"/>
      <c r="E10" s="228">
        <v>39.552199999999999</v>
      </c>
      <c r="F10" s="229"/>
      <c r="G10" s="180">
        <v>48.953800000000001</v>
      </c>
      <c r="H10" s="212"/>
      <c r="I10" s="84"/>
      <c r="J10" s="104"/>
      <c r="K10" s="106"/>
      <c r="L10" s="103" t="s">
        <v>824</v>
      </c>
      <c r="M10" s="230"/>
      <c r="N10" s="230"/>
      <c r="O10" s="231"/>
      <c r="P10" s="10"/>
    </row>
    <row r="11" spans="1:16" ht="21" customHeight="1" x14ac:dyDescent="0.25">
      <c r="A11" s="10"/>
      <c r="B11" s="84" t="s">
        <v>825</v>
      </c>
      <c r="C11" s="104"/>
      <c r="D11" s="106"/>
      <c r="E11" s="228">
        <v>39.449100000000001</v>
      </c>
      <c r="F11" s="229"/>
      <c r="G11" s="180">
        <v>48.868400000000001</v>
      </c>
      <c r="H11" s="212"/>
      <c r="I11" s="84"/>
      <c r="J11" s="104"/>
      <c r="K11" s="106"/>
      <c r="L11" s="103" t="s">
        <v>826</v>
      </c>
      <c r="M11" s="230" t="s">
        <v>826</v>
      </c>
      <c r="N11" s="230" t="s">
        <v>826</v>
      </c>
      <c r="O11" s="231" t="s">
        <v>826</v>
      </c>
      <c r="P11" s="10"/>
    </row>
    <row r="12" spans="1:16" ht="17.100000000000001" customHeight="1" x14ac:dyDescent="0.25">
      <c r="A12" s="10"/>
      <c r="B12" s="84" t="s">
        <v>827</v>
      </c>
      <c r="C12" s="104"/>
      <c r="D12" s="106"/>
      <c r="E12" s="228">
        <v>39.290700000000001</v>
      </c>
      <c r="F12" s="229"/>
      <c r="G12" s="180">
        <v>48.533700000000003</v>
      </c>
      <c r="H12" s="212"/>
      <c r="I12" s="84"/>
      <c r="J12" s="104"/>
      <c r="K12" s="106"/>
      <c r="L12" s="103" t="s">
        <v>828</v>
      </c>
      <c r="M12" s="230" t="s">
        <v>828</v>
      </c>
      <c r="N12" s="230" t="s">
        <v>828</v>
      </c>
      <c r="O12" s="231" t="s">
        <v>828</v>
      </c>
      <c r="P12" s="10"/>
    </row>
    <row r="13" spans="1:16" ht="23.25" customHeight="1" x14ac:dyDescent="0.25">
      <c r="A13" s="10"/>
      <c r="B13" s="84" t="s">
        <v>829</v>
      </c>
      <c r="C13" s="104"/>
      <c r="D13" s="106"/>
      <c r="E13" s="228">
        <v>38.666499999999999</v>
      </c>
      <c r="F13" s="229"/>
      <c r="G13" s="180">
        <v>48.799399999999999</v>
      </c>
      <c r="H13" s="212"/>
      <c r="I13" s="84"/>
      <c r="J13" s="104"/>
      <c r="K13" s="106"/>
      <c r="L13" s="103" t="s">
        <v>828</v>
      </c>
      <c r="M13" s="230" t="s">
        <v>828</v>
      </c>
      <c r="N13" s="230" t="s">
        <v>828</v>
      </c>
      <c r="O13" s="231" t="s">
        <v>828</v>
      </c>
      <c r="P13" s="10"/>
    </row>
    <row r="14" spans="1:16" ht="17.100000000000001" customHeight="1" x14ac:dyDescent="0.25">
      <c r="A14" s="10"/>
      <c r="B14" s="84" t="s">
        <v>830</v>
      </c>
      <c r="C14" s="104"/>
      <c r="D14" s="106"/>
      <c r="E14" s="228">
        <v>40.262099999999997</v>
      </c>
      <c r="F14" s="229"/>
      <c r="G14" s="180">
        <v>50.100299999999997</v>
      </c>
      <c r="H14" s="212"/>
      <c r="I14" s="84"/>
      <c r="J14" s="104"/>
      <c r="K14" s="106"/>
      <c r="L14" s="103" t="s">
        <v>828</v>
      </c>
      <c r="M14" s="230" t="s">
        <v>828</v>
      </c>
      <c r="N14" s="230" t="s">
        <v>828</v>
      </c>
      <c r="O14" s="231" t="s">
        <v>828</v>
      </c>
      <c r="P14" s="10"/>
    </row>
    <row r="15" spans="1:16" ht="17.100000000000001" customHeight="1" x14ac:dyDescent="0.25">
      <c r="A15" s="10"/>
      <c r="B15" s="84" t="s">
        <v>831</v>
      </c>
      <c r="C15" s="104"/>
      <c r="D15" s="106"/>
      <c r="E15" s="228">
        <v>39.178100000000001</v>
      </c>
      <c r="F15" s="229"/>
      <c r="G15" s="180">
        <v>46.760800000000003</v>
      </c>
      <c r="H15" s="212"/>
      <c r="I15" s="84"/>
      <c r="J15" s="104"/>
      <c r="K15" s="106"/>
      <c r="L15" s="103" t="s">
        <v>828</v>
      </c>
      <c r="M15" s="230" t="s">
        <v>828</v>
      </c>
      <c r="N15" s="230" t="s">
        <v>828</v>
      </c>
      <c r="O15" s="231" t="s">
        <v>828</v>
      </c>
      <c r="P15" s="10"/>
    </row>
    <row r="16" spans="1:16" ht="17.100000000000001" customHeight="1" x14ac:dyDescent="0.25">
      <c r="A16" s="10"/>
      <c r="B16" s="84" t="s">
        <v>832</v>
      </c>
      <c r="C16" s="104"/>
      <c r="D16" s="106"/>
      <c r="E16" s="228">
        <v>39.435000000000002</v>
      </c>
      <c r="F16" s="229"/>
      <c r="G16" s="180">
        <v>49.011899999999997</v>
      </c>
      <c r="H16" s="212"/>
      <c r="I16" s="84"/>
      <c r="J16" s="104"/>
      <c r="K16" s="106"/>
      <c r="L16" s="103" t="s">
        <v>826</v>
      </c>
      <c r="M16" s="230" t="s">
        <v>826</v>
      </c>
      <c r="N16" s="230" t="s">
        <v>826</v>
      </c>
      <c r="O16" s="231" t="s">
        <v>826</v>
      </c>
      <c r="P16" s="10"/>
    </row>
    <row r="17" spans="1:16" ht="17.45" customHeight="1" x14ac:dyDescent="0.25">
      <c r="A17" s="10"/>
      <c r="B17" s="84" t="s">
        <v>833</v>
      </c>
      <c r="C17" s="104"/>
      <c r="D17" s="106"/>
      <c r="E17" s="228">
        <v>39.230899999999998</v>
      </c>
      <c r="F17" s="229"/>
      <c r="G17" s="180">
        <v>48.634399999999999</v>
      </c>
      <c r="H17" s="212"/>
      <c r="I17" s="84"/>
      <c r="J17" s="104"/>
      <c r="K17" s="106"/>
      <c r="L17" s="103" t="s">
        <v>826</v>
      </c>
      <c r="M17" s="230" t="s">
        <v>826</v>
      </c>
      <c r="N17" s="230" t="s">
        <v>826</v>
      </c>
      <c r="O17" s="231" t="s">
        <v>826</v>
      </c>
      <c r="P17" s="10"/>
    </row>
    <row r="18" spans="1:16" ht="17.45" customHeight="1" x14ac:dyDescent="0.25">
      <c r="A18" s="10"/>
      <c r="B18" s="84" t="s">
        <v>834</v>
      </c>
      <c r="C18" s="104"/>
      <c r="D18" s="106"/>
      <c r="E18" s="228">
        <v>41.124099999999999</v>
      </c>
      <c r="F18" s="229"/>
      <c r="G18" s="180">
        <v>45.438499999999998</v>
      </c>
      <c r="H18" s="212"/>
      <c r="I18" s="84"/>
      <c r="J18" s="104"/>
      <c r="K18" s="106"/>
      <c r="L18" s="103" t="s">
        <v>826</v>
      </c>
      <c r="M18" s="230" t="s">
        <v>826</v>
      </c>
      <c r="N18" s="230" t="s">
        <v>826</v>
      </c>
      <c r="O18" s="231" t="s">
        <v>826</v>
      </c>
      <c r="P18" s="10"/>
    </row>
    <row r="19" spans="1:16" ht="17.45" customHeight="1" x14ac:dyDescent="0.25">
      <c r="A19" s="10"/>
      <c r="B19" s="84" t="s">
        <v>835</v>
      </c>
      <c r="C19" s="104"/>
      <c r="D19" s="106"/>
      <c r="E19" s="228">
        <v>40.861800000000002</v>
      </c>
      <c r="F19" s="229"/>
      <c r="G19" s="180">
        <v>46.0565</v>
      </c>
      <c r="H19" s="212"/>
      <c r="I19" s="84"/>
      <c r="J19" s="104"/>
      <c r="K19" s="106"/>
      <c r="L19" s="103" t="s">
        <v>826</v>
      </c>
      <c r="M19" s="230" t="s">
        <v>826</v>
      </c>
      <c r="N19" s="230" t="s">
        <v>826</v>
      </c>
      <c r="O19" s="231" t="s">
        <v>826</v>
      </c>
      <c r="P19" s="10"/>
    </row>
    <row r="20" spans="1:16" ht="17.45" customHeight="1" x14ac:dyDescent="0.25">
      <c r="A20" s="10"/>
      <c r="B20" s="84" t="s">
        <v>836</v>
      </c>
      <c r="C20" s="104"/>
      <c r="D20" s="106"/>
      <c r="E20" s="228">
        <v>40.735146999999998</v>
      </c>
      <c r="F20" s="229"/>
      <c r="G20" s="180">
        <v>46.363931000000001</v>
      </c>
      <c r="H20" s="212"/>
      <c r="I20" s="84"/>
      <c r="J20" s="104"/>
      <c r="K20" s="106"/>
      <c r="L20" s="103" t="s">
        <v>826</v>
      </c>
      <c r="M20" s="230" t="s">
        <v>826</v>
      </c>
      <c r="N20" s="230" t="s">
        <v>826</v>
      </c>
      <c r="O20" s="231" t="s">
        <v>826</v>
      </c>
      <c r="P20" s="10"/>
    </row>
    <row r="21" spans="1:16" ht="17.45" customHeight="1" x14ac:dyDescent="0.25">
      <c r="A21" s="10"/>
      <c r="B21" s="84" t="s">
        <v>837</v>
      </c>
      <c r="C21" s="104"/>
      <c r="D21" s="106"/>
      <c r="E21" s="228">
        <v>40.698078000000002</v>
      </c>
      <c r="F21" s="229"/>
      <c r="G21" s="180">
        <v>46.580036</v>
      </c>
      <c r="H21" s="212"/>
      <c r="I21" s="84"/>
      <c r="J21" s="104"/>
      <c r="K21" s="106"/>
      <c r="L21" s="103" t="s">
        <v>826</v>
      </c>
      <c r="M21" s="230" t="s">
        <v>826</v>
      </c>
      <c r="N21" s="230" t="s">
        <v>826</v>
      </c>
      <c r="O21" s="231" t="s">
        <v>826</v>
      </c>
      <c r="P21" s="10"/>
    </row>
    <row r="22" spans="1:16" ht="17.45" customHeight="1" x14ac:dyDescent="0.25">
      <c r="A22" s="10"/>
      <c r="B22" s="84" t="s">
        <v>838</v>
      </c>
      <c r="C22" s="104"/>
      <c r="D22" s="106"/>
      <c r="E22" s="228">
        <v>40.6128</v>
      </c>
      <c r="F22" s="229"/>
      <c r="G22" s="180">
        <v>47.122199999999999</v>
      </c>
      <c r="H22" s="212"/>
      <c r="I22" s="84"/>
      <c r="J22" s="104"/>
      <c r="K22" s="106"/>
      <c r="L22" s="103" t="s">
        <v>826</v>
      </c>
      <c r="M22" s="230" t="s">
        <v>826</v>
      </c>
      <c r="N22" s="230" t="s">
        <v>826</v>
      </c>
      <c r="O22" s="231" t="s">
        <v>826</v>
      </c>
      <c r="P22" s="10"/>
    </row>
    <row r="23" spans="1:16" ht="17.45" customHeight="1" x14ac:dyDescent="0.25">
      <c r="A23" s="10"/>
      <c r="B23" s="84" t="s">
        <v>839</v>
      </c>
      <c r="C23" s="104"/>
      <c r="D23" s="106"/>
      <c r="E23" s="228">
        <v>40.516100000000002</v>
      </c>
      <c r="F23" s="229"/>
      <c r="G23" s="180">
        <v>47.642600000000002</v>
      </c>
      <c r="H23" s="212"/>
      <c r="I23" s="84"/>
      <c r="J23" s="104"/>
      <c r="K23" s="106"/>
      <c r="L23" s="103" t="s">
        <v>824</v>
      </c>
      <c r="M23" s="230" t="s">
        <v>824</v>
      </c>
      <c r="N23" s="230" t="s">
        <v>824</v>
      </c>
      <c r="O23" s="231" t="s">
        <v>824</v>
      </c>
      <c r="P23" s="10"/>
    </row>
    <row r="24" spans="1:16" ht="17.45" customHeight="1" x14ac:dyDescent="0.25">
      <c r="A24" s="10"/>
      <c r="B24" s="84" t="s">
        <v>840</v>
      </c>
      <c r="C24" s="104"/>
      <c r="D24" s="106"/>
      <c r="E24" s="228">
        <v>40.436799999999998</v>
      </c>
      <c r="F24" s="229"/>
      <c r="G24" s="180">
        <v>47.940100000000001</v>
      </c>
      <c r="H24" s="212"/>
      <c r="I24" s="84"/>
      <c r="J24" s="104"/>
      <c r="K24" s="106"/>
      <c r="L24" s="103" t="s">
        <v>826</v>
      </c>
      <c r="M24" s="230" t="s">
        <v>826</v>
      </c>
      <c r="N24" s="230" t="s">
        <v>826</v>
      </c>
      <c r="O24" s="231" t="s">
        <v>826</v>
      </c>
      <c r="P24" s="10"/>
    </row>
    <row r="25" spans="1:16" ht="17.45" customHeight="1" x14ac:dyDescent="0.25">
      <c r="A25" s="10"/>
      <c r="B25" s="84" t="s">
        <v>841</v>
      </c>
      <c r="C25" s="104"/>
      <c r="D25" s="106"/>
      <c r="E25" s="228">
        <v>39.719886000000002</v>
      </c>
      <c r="F25" s="229"/>
      <c r="G25" s="180">
        <v>47.830581000000002</v>
      </c>
      <c r="H25" s="212"/>
      <c r="I25" s="84"/>
      <c r="J25" s="104"/>
      <c r="K25" s="106"/>
      <c r="L25" s="103" t="s">
        <v>826</v>
      </c>
      <c r="M25" s="230" t="s">
        <v>826</v>
      </c>
      <c r="N25" s="230" t="s">
        <v>826</v>
      </c>
      <c r="O25" s="231" t="s">
        <v>826</v>
      </c>
      <c r="P25" s="10"/>
    </row>
    <row r="26" spans="1:16" ht="17.45" customHeight="1" x14ac:dyDescent="0.25">
      <c r="A26" s="10"/>
      <c r="B26" s="84" t="s">
        <v>842</v>
      </c>
      <c r="C26" s="104"/>
      <c r="D26" s="106"/>
      <c r="E26" s="228">
        <v>39.447400000000002</v>
      </c>
      <c r="F26" s="229"/>
      <c r="G26" s="180">
        <v>47.347900000000003</v>
      </c>
      <c r="H26" s="212"/>
      <c r="I26" s="84"/>
      <c r="J26" s="104"/>
      <c r="K26" s="106"/>
      <c r="L26" s="103" t="s">
        <v>826</v>
      </c>
      <c r="M26" s="230" t="s">
        <v>826</v>
      </c>
      <c r="N26" s="230" t="s">
        <v>826</v>
      </c>
      <c r="O26" s="231" t="s">
        <v>826</v>
      </c>
      <c r="P26" s="10"/>
    </row>
    <row r="27" spans="1:16" ht="17.45" customHeight="1" x14ac:dyDescent="0.25">
      <c r="A27" s="10"/>
      <c r="B27" s="84" t="s">
        <v>843</v>
      </c>
      <c r="C27" s="104"/>
      <c r="D27" s="106"/>
      <c r="E27" s="228">
        <v>40.067911000000002</v>
      </c>
      <c r="F27" s="229"/>
      <c r="G27" s="180">
        <v>47.189700000000002</v>
      </c>
      <c r="H27" s="212"/>
      <c r="I27" s="84"/>
      <c r="J27" s="104"/>
      <c r="K27" s="106"/>
      <c r="L27" s="103" t="s">
        <v>826</v>
      </c>
      <c r="M27" s="230" t="s">
        <v>826</v>
      </c>
      <c r="N27" s="230" t="s">
        <v>826</v>
      </c>
      <c r="O27" s="231" t="s">
        <v>826</v>
      </c>
      <c r="P27" s="10"/>
    </row>
    <row r="28" spans="1:16" ht="17.45" customHeight="1" x14ac:dyDescent="0.25">
      <c r="A28" s="10"/>
      <c r="B28" s="84" t="s">
        <v>844</v>
      </c>
      <c r="C28" s="104"/>
      <c r="D28" s="106"/>
      <c r="E28" s="228">
        <v>41.019300000000001</v>
      </c>
      <c r="F28" s="229"/>
      <c r="G28" s="180">
        <v>49.130099999999999</v>
      </c>
      <c r="H28" s="212"/>
      <c r="I28" s="84"/>
      <c r="J28" s="104"/>
      <c r="K28" s="106"/>
      <c r="L28" s="103" t="s">
        <v>826</v>
      </c>
      <c r="M28" s="230" t="s">
        <v>826</v>
      </c>
      <c r="N28" s="230" t="s">
        <v>826</v>
      </c>
      <c r="O28" s="231" t="s">
        <v>826</v>
      </c>
      <c r="P28" s="10"/>
    </row>
    <row r="29" spans="1:16" ht="17.45" customHeight="1" x14ac:dyDescent="0.25">
      <c r="A29" s="10"/>
      <c r="B29" s="84" t="s">
        <v>845</v>
      </c>
      <c r="C29" s="104"/>
      <c r="D29" s="106"/>
      <c r="E29" s="228">
        <v>41.708775000000003</v>
      </c>
      <c r="F29" s="229"/>
      <c r="G29" s="180">
        <v>48.620024999999998</v>
      </c>
      <c r="H29" s="212"/>
      <c r="I29" s="84"/>
      <c r="J29" s="104"/>
      <c r="K29" s="106"/>
      <c r="L29" s="103" t="s">
        <v>826</v>
      </c>
      <c r="M29" s="230" t="s">
        <v>826</v>
      </c>
      <c r="N29" s="230" t="s">
        <v>826</v>
      </c>
      <c r="O29" s="231" t="s">
        <v>826</v>
      </c>
      <c r="P29" s="10"/>
    </row>
    <row r="30" spans="1:16" ht="17.45" customHeight="1" x14ac:dyDescent="0.25">
      <c r="A30" s="10"/>
      <c r="B30" s="84" t="s">
        <v>846</v>
      </c>
      <c r="C30" s="104"/>
      <c r="D30" s="106"/>
      <c r="E30" s="228">
        <v>39.870199999999997</v>
      </c>
      <c r="F30" s="229"/>
      <c r="G30" s="180">
        <v>48.049599999999998</v>
      </c>
      <c r="H30" s="212"/>
      <c r="I30" s="84"/>
      <c r="J30" s="104"/>
      <c r="K30" s="106"/>
      <c r="L30" s="103" t="s">
        <v>826</v>
      </c>
      <c r="M30" s="230" t="s">
        <v>826</v>
      </c>
      <c r="N30" s="230" t="s">
        <v>826</v>
      </c>
      <c r="O30" s="231" t="s">
        <v>826</v>
      </c>
      <c r="P30" s="10"/>
    </row>
    <row r="31" spans="1:16" ht="17.45" customHeight="1" x14ac:dyDescent="0.25">
      <c r="A31" s="10"/>
      <c r="B31" s="84" t="s">
        <v>847</v>
      </c>
      <c r="C31" s="104"/>
      <c r="D31" s="106"/>
      <c r="E31" s="228">
        <v>39.8645</v>
      </c>
      <c r="F31" s="229"/>
      <c r="G31" s="180">
        <v>48.030700000000003</v>
      </c>
      <c r="H31" s="212"/>
      <c r="I31" s="84"/>
      <c r="J31" s="104"/>
      <c r="K31" s="106"/>
      <c r="L31" s="103" t="s">
        <v>826</v>
      </c>
      <c r="M31" s="230" t="s">
        <v>826</v>
      </c>
      <c r="N31" s="230" t="s">
        <v>826</v>
      </c>
      <c r="O31" s="231" t="s">
        <v>826</v>
      </c>
      <c r="P31" s="10"/>
    </row>
    <row r="32" spans="1:16" ht="17.45" customHeight="1" x14ac:dyDescent="0.25">
      <c r="A32" s="10"/>
      <c r="B32" s="84" t="s">
        <v>848</v>
      </c>
      <c r="C32" s="104"/>
      <c r="D32" s="106"/>
      <c r="E32" s="228">
        <v>39.858161000000003</v>
      </c>
      <c r="F32" s="229"/>
      <c r="G32" s="180">
        <v>48.397100000000002</v>
      </c>
      <c r="H32" s="212"/>
      <c r="I32" s="84"/>
      <c r="J32" s="104"/>
      <c r="K32" s="106"/>
      <c r="L32" s="103" t="s">
        <v>826</v>
      </c>
      <c r="M32" s="230" t="s">
        <v>826</v>
      </c>
      <c r="N32" s="230" t="s">
        <v>826</v>
      </c>
      <c r="O32" s="231" t="s">
        <v>826</v>
      </c>
      <c r="P32" s="10"/>
    </row>
    <row r="33" spans="1:16" ht="17.45" customHeight="1" x14ac:dyDescent="0.25">
      <c r="A33" s="10"/>
      <c r="B33" s="84" t="s">
        <v>849</v>
      </c>
      <c r="C33" s="104"/>
      <c r="D33" s="106"/>
      <c r="E33" s="228">
        <v>41.519838999999997</v>
      </c>
      <c r="F33" s="229"/>
      <c r="G33" s="180">
        <v>48.748230999999997</v>
      </c>
      <c r="H33" s="212"/>
      <c r="I33" s="84"/>
      <c r="J33" s="104"/>
      <c r="K33" s="106"/>
      <c r="L33" s="103" t="s">
        <v>850</v>
      </c>
      <c r="M33" s="230" t="s">
        <v>850</v>
      </c>
      <c r="N33" s="230" t="s">
        <v>850</v>
      </c>
      <c r="O33" s="231" t="s">
        <v>850</v>
      </c>
      <c r="P33" s="10"/>
    </row>
    <row r="34" spans="1:16" ht="17.45" customHeight="1" x14ac:dyDescent="0.25">
      <c r="A34" s="10"/>
      <c r="B34" s="84" t="s">
        <v>851</v>
      </c>
      <c r="C34" s="104"/>
      <c r="D34" s="106"/>
      <c r="E34" s="228">
        <v>40.745044</v>
      </c>
      <c r="F34" s="229"/>
      <c r="G34" s="180">
        <v>46.548164</v>
      </c>
      <c r="H34" s="212"/>
      <c r="I34" s="84"/>
      <c r="J34" s="104"/>
      <c r="K34" s="106"/>
      <c r="L34" s="103" t="s">
        <v>850</v>
      </c>
      <c r="M34" s="230" t="s">
        <v>850</v>
      </c>
      <c r="N34" s="230" t="s">
        <v>850</v>
      </c>
      <c r="O34" s="231" t="s">
        <v>850</v>
      </c>
      <c r="P34" s="10"/>
    </row>
    <row r="35" spans="1:16" ht="17.45" customHeight="1" x14ac:dyDescent="0.25">
      <c r="A35" s="10"/>
      <c r="B35" s="84" t="s">
        <v>852</v>
      </c>
      <c r="C35" s="104"/>
      <c r="D35" s="106"/>
      <c r="E35" s="228">
        <v>40.757367000000002</v>
      </c>
      <c r="F35" s="229"/>
      <c r="G35" s="180">
        <v>46.431728</v>
      </c>
      <c r="H35" s="212"/>
      <c r="I35" s="84"/>
      <c r="J35" s="104"/>
      <c r="K35" s="106"/>
      <c r="L35" s="103" t="s">
        <v>850</v>
      </c>
      <c r="M35" s="230" t="s">
        <v>850</v>
      </c>
      <c r="N35" s="230" t="s">
        <v>850</v>
      </c>
      <c r="O35" s="231" t="s">
        <v>850</v>
      </c>
      <c r="P35" s="10"/>
    </row>
    <row r="36" spans="1:16" ht="17.45" customHeight="1" x14ac:dyDescent="0.25">
      <c r="A36" s="10"/>
      <c r="B36" s="84" t="s">
        <v>853</v>
      </c>
      <c r="C36" s="104"/>
      <c r="D36" s="106"/>
      <c r="E36" s="228">
        <v>40.405799999999999</v>
      </c>
      <c r="F36" s="229"/>
      <c r="G36" s="180">
        <v>46.213799999999999</v>
      </c>
      <c r="H36" s="212"/>
      <c r="I36" s="84"/>
      <c r="J36" s="104"/>
      <c r="K36" s="106"/>
      <c r="L36" s="103" t="s">
        <v>850</v>
      </c>
      <c r="M36" s="230" t="s">
        <v>850</v>
      </c>
      <c r="N36" s="230" t="s">
        <v>850</v>
      </c>
      <c r="O36" s="231" t="s">
        <v>850</v>
      </c>
      <c r="P36" s="10"/>
    </row>
    <row r="37" spans="1:16" ht="17.45" customHeight="1" x14ac:dyDescent="0.25">
      <c r="A37" s="10"/>
      <c r="B37" s="84" t="s">
        <v>854</v>
      </c>
      <c r="C37" s="104"/>
      <c r="D37" s="106"/>
      <c r="E37" s="228">
        <v>41.215499999999999</v>
      </c>
      <c r="F37" s="229"/>
      <c r="G37" s="180">
        <v>48.313499999999998</v>
      </c>
      <c r="H37" s="212"/>
      <c r="I37" s="84"/>
      <c r="J37" s="104"/>
      <c r="K37" s="106"/>
      <c r="L37" s="103" t="s">
        <v>855</v>
      </c>
      <c r="M37" s="230" t="s">
        <v>855</v>
      </c>
      <c r="N37" s="230" t="s">
        <v>855</v>
      </c>
      <c r="O37" s="231" t="s">
        <v>855</v>
      </c>
      <c r="P37" s="10"/>
    </row>
    <row r="38" spans="1:16" ht="17.45" customHeight="1" x14ac:dyDescent="0.25">
      <c r="A38" s="10"/>
      <c r="B38" s="84" t="s">
        <v>856</v>
      </c>
      <c r="C38" s="104"/>
      <c r="D38" s="106"/>
      <c r="E38" s="228">
        <v>40.8322</v>
      </c>
      <c r="F38" s="229"/>
      <c r="G38" s="180">
        <v>46.081217000000002</v>
      </c>
      <c r="H38" s="212"/>
      <c r="I38" s="84"/>
      <c r="J38" s="104"/>
      <c r="K38" s="106"/>
      <c r="L38" s="103" t="s">
        <v>850</v>
      </c>
      <c r="M38" s="230" t="s">
        <v>850</v>
      </c>
      <c r="N38" s="230" t="s">
        <v>850</v>
      </c>
      <c r="O38" s="231" t="s">
        <v>850</v>
      </c>
      <c r="P38" s="10"/>
    </row>
    <row r="39" spans="1:16" ht="17.45" customHeight="1" x14ac:dyDescent="0.25">
      <c r="A39" s="10"/>
      <c r="B39" s="84" t="s">
        <v>857</v>
      </c>
      <c r="C39" s="104"/>
      <c r="D39" s="106"/>
      <c r="E39" s="228">
        <v>40.481274999999997</v>
      </c>
      <c r="F39" s="229"/>
      <c r="G39" s="180">
        <v>49.313589999999998</v>
      </c>
      <c r="H39" s="212"/>
      <c r="I39" s="84"/>
      <c r="J39" s="104"/>
      <c r="K39" s="106"/>
      <c r="L39" s="103" t="s">
        <v>858</v>
      </c>
      <c r="M39" s="230" t="s">
        <v>858</v>
      </c>
      <c r="N39" s="230" t="s">
        <v>858</v>
      </c>
      <c r="O39" s="231" t="s">
        <v>858</v>
      </c>
      <c r="P39" s="10"/>
    </row>
    <row r="40" spans="1:16" ht="17.45" customHeight="1" x14ac:dyDescent="0.25">
      <c r="A40" s="10"/>
      <c r="B40" s="84" t="s">
        <v>859</v>
      </c>
      <c r="C40" s="104"/>
      <c r="D40" s="106"/>
      <c r="E40" s="228">
        <v>49.818936000000001</v>
      </c>
      <c r="F40" s="229"/>
      <c r="G40" s="180">
        <v>73.106460999999996</v>
      </c>
      <c r="H40" s="212"/>
      <c r="I40" s="84"/>
      <c r="J40" s="104"/>
      <c r="K40" s="106"/>
      <c r="L40" s="103" t="s">
        <v>826</v>
      </c>
      <c r="M40" s="230" t="s">
        <v>826</v>
      </c>
      <c r="N40" s="230" t="s">
        <v>826</v>
      </c>
      <c r="O40" s="231" t="s">
        <v>826</v>
      </c>
      <c r="P40" s="10"/>
    </row>
    <row r="41" spans="1:16" x14ac:dyDescent="0.25">
      <c r="A41" s="10"/>
      <c r="B41" s="84" t="s">
        <v>860</v>
      </c>
      <c r="C41" s="104"/>
      <c r="D41" s="106"/>
      <c r="E41" s="228">
        <v>53.285204999999998</v>
      </c>
      <c r="F41" s="229"/>
      <c r="G41" s="180">
        <v>69.381467999999998</v>
      </c>
      <c r="H41" s="212"/>
      <c r="I41" s="84"/>
      <c r="J41" s="104"/>
      <c r="K41" s="106"/>
      <c r="L41" s="103" t="s">
        <v>826</v>
      </c>
      <c r="M41" s="230" t="s">
        <v>826</v>
      </c>
      <c r="N41" s="230" t="s">
        <v>826</v>
      </c>
      <c r="O41" s="231" t="s">
        <v>826</v>
      </c>
      <c r="P41" s="10"/>
    </row>
    <row r="42" spans="1:16" x14ac:dyDescent="0.25">
      <c r="A42" s="10"/>
      <c r="B42" s="84" t="s">
        <v>861</v>
      </c>
      <c r="C42" s="104"/>
      <c r="D42" s="106"/>
      <c r="E42" s="228">
        <v>52.287303000000001</v>
      </c>
      <c r="F42" s="229"/>
      <c r="G42" s="180">
        <v>76.967402000000007</v>
      </c>
      <c r="H42" s="212"/>
      <c r="I42" s="84"/>
      <c r="J42" s="104"/>
      <c r="K42" s="106"/>
      <c r="L42" s="103" t="s">
        <v>826</v>
      </c>
      <c r="M42" s="230" t="s">
        <v>826</v>
      </c>
      <c r="N42" s="230" t="s">
        <v>826</v>
      </c>
      <c r="O42" s="231" t="s">
        <v>826</v>
      </c>
      <c r="P42" s="10"/>
    </row>
    <row r="43" spans="1:16" x14ac:dyDescent="0.25">
      <c r="A43" s="10"/>
      <c r="B43" s="84" t="s">
        <v>862</v>
      </c>
      <c r="C43" s="104"/>
      <c r="D43" s="106"/>
      <c r="E43" s="228">
        <v>43.455278</v>
      </c>
      <c r="F43" s="229"/>
      <c r="G43" s="180">
        <v>77.314722000000003</v>
      </c>
      <c r="H43" s="212"/>
      <c r="I43" s="84"/>
      <c r="J43" s="104"/>
      <c r="K43" s="106"/>
      <c r="L43" s="103" t="s">
        <v>824</v>
      </c>
      <c r="M43" s="230" t="s">
        <v>824</v>
      </c>
      <c r="N43" s="230" t="s">
        <v>824</v>
      </c>
      <c r="O43" s="231" t="s">
        <v>824</v>
      </c>
      <c r="P43" s="10"/>
    </row>
    <row r="44" spans="1:16" x14ac:dyDescent="0.25">
      <c r="A44" s="10"/>
      <c r="B44" s="84" t="s">
        <v>863</v>
      </c>
      <c r="C44" s="104"/>
      <c r="D44" s="106"/>
      <c r="E44" s="228">
        <v>43.181108999999999</v>
      </c>
      <c r="F44" s="229"/>
      <c r="G44" s="180">
        <v>76.337337000000005</v>
      </c>
      <c r="H44" s="212"/>
      <c r="I44" s="84"/>
      <c r="J44" s="104"/>
      <c r="K44" s="106"/>
      <c r="L44" s="103" t="s">
        <v>850</v>
      </c>
      <c r="M44" s="230" t="s">
        <v>850</v>
      </c>
      <c r="N44" s="230" t="s">
        <v>850</v>
      </c>
      <c r="O44" s="231" t="s">
        <v>850</v>
      </c>
      <c r="P44" s="10"/>
    </row>
    <row r="45" spans="1:16" ht="17.45" customHeight="1" x14ac:dyDescent="0.25">
      <c r="A45" s="10"/>
      <c r="B45" s="84" t="s">
        <v>864</v>
      </c>
      <c r="C45" s="104"/>
      <c r="D45" s="106"/>
      <c r="E45" s="228">
        <v>43.486248000000003</v>
      </c>
      <c r="F45" s="229"/>
      <c r="G45" s="180">
        <v>77.800443000000001</v>
      </c>
      <c r="H45" s="212"/>
      <c r="I45" s="84"/>
      <c r="J45" s="104"/>
      <c r="K45" s="106"/>
      <c r="L45" s="103" t="s">
        <v>850</v>
      </c>
      <c r="M45" s="230" t="s">
        <v>850</v>
      </c>
      <c r="N45" s="230" t="s">
        <v>850</v>
      </c>
      <c r="O45" s="231" t="s">
        <v>850</v>
      </c>
      <c r="P45" s="10"/>
    </row>
    <row r="46" spans="1:16" ht="17.45" customHeight="1" x14ac:dyDescent="0.25">
      <c r="A46" s="10"/>
      <c r="B46" s="84" t="s">
        <v>865</v>
      </c>
      <c r="C46" s="104"/>
      <c r="D46" s="106"/>
      <c r="E46" s="228">
        <v>43.456249</v>
      </c>
      <c r="F46" s="229"/>
      <c r="G46" s="180">
        <v>77.694129000000004</v>
      </c>
      <c r="H46" s="212"/>
      <c r="I46" s="84"/>
      <c r="J46" s="104"/>
      <c r="K46" s="106"/>
      <c r="L46" s="103" t="s">
        <v>850</v>
      </c>
      <c r="M46" s="230" t="s">
        <v>850</v>
      </c>
      <c r="N46" s="230" t="s">
        <v>850</v>
      </c>
      <c r="O46" s="231" t="s">
        <v>850</v>
      </c>
      <c r="P46" s="10"/>
    </row>
    <row r="47" spans="1:16" ht="17.45" customHeight="1" x14ac:dyDescent="0.25">
      <c r="A47" s="10"/>
      <c r="B47" s="84" t="s">
        <v>866</v>
      </c>
      <c r="C47" s="104"/>
      <c r="D47" s="106"/>
      <c r="E47" s="228">
        <v>43.238948999999998</v>
      </c>
      <c r="F47" s="229"/>
      <c r="G47" s="180">
        <v>76.889708999999996</v>
      </c>
      <c r="H47" s="212"/>
      <c r="I47" s="84"/>
      <c r="J47" s="104"/>
      <c r="K47" s="106"/>
      <c r="L47" s="103" t="s">
        <v>867</v>
      </c>
      <c r="M47" s="230" t="s">
        <v>867</v>
      </c>
      <c r="N47" s="230" t="s">
        <v>867</v>
      </c>
      <c r="O47" s="231" t="s">
        <v>867</v>
      </c>
      <c r="P47" s="10"/>
    </row>
    <row r="48" spans="1:16" ht="17.45" customHeight="1" x14ac:dyDescent="0.25">
      <c r="A48" s="10"/>
      <c r="B48" s="84" t="s">
        <v>868</v>
      </c>
      <c r="C48" s="104"/>
      <c r="D48" s="106"/>
      <c r="E48" s="228">
        <v>51.916499999999999</v>
      </c>
      <c r="F48" s="229"/>
      <c r="G48" s="180">
        <v>69.411000000000001</v>
      </c>
      <c r="H48" s="212"/>
      <c r="I48" s="84"/>
      <c r="J48" s="104"/>
      <c r="K48" s="106"/>
      <c r="L48" s="103" t="s">
        <v>867</v>
      </c>
      <c r="M48" s="230" t="s">
        <v>867</v>
      </c>
      <c r="N48" s="230" t="s">
        <v>867</v>
      </c>
      <c r="O48" s="231" t="s">
        <v>867</v>
      </c>
      <c r="P48" s="10"/>
    </row>
    <row r="49" spans="1:16" ht="17.100000000000001" customHeight="1" x14ac:dyDescent="0.25">
      <c r="A49" s="10"/>
      <c r="B49" s="84" t="s">
        <v>869</v>
      </c>
      <c r="C49" s="104"/>
      <c r="D49" s="106"/>
      <c r="E49" s="228">
        <v>54.162206599999998</v>
      </c>
      <c r="F49" s="229"/>
      <c r="G49" s="180">
        <v>69.938707100000002</v>
      </c>
      <c r="H49" s="212"/>
      <c r="I49" s="84"/>
      <c r="J49" s="104"/>
      <c r="K49" s="106"/>
      <c r="L49" s="103" t="s">
        <v>867</v>
      </c>
      <c r="M49" s="230" t="s">
        <v>867</v>
      </c>
      <c r="N49" s="230" t="s">
        <v>867</v>
      </c>
      <c r="O49" s="231" t="s">
        <v>867</v>
      </c>
      <c r="P49" s="10"/>
    </row>
    <row r="50" spans="1:16" ht="17.100000000000001" customHeight="1" x14ac:dyDescent="0.25">
      <c r="A50" s="10"/>
      <c r="B50" s="84" t="s">
        <v>870</v>
      </c>
      <c r="C50" s="104"/>
      <c r="D50" s="106"/>
      <c r="E50" s="228">
        <v>51.5077</v>
      </c>
      <c r="F50" s="229"/>
      <c r="G50" s="180">
        <v>64.047899999999998</v>
      </c>
      <c r="H50" s="212"/>
      <c r="I50" s="84"/>
      <c r="J50" s="104"/>
      <c r="K50" s="106"/>
      <c r="L50" s="103" t="s">
        <v>867</v>
      </c>
      <c r="M50" s="230" t="s">
        <v>867</v>
      </c>
      <c r="N50" s="230" t="s">
        <v>867</v>
      </c>
      <c r="O50" s="231" t="s">
        <v>867</v>
      </c>
      <c r="P50" s="10"/>
    </row>
    <row r="51" spans="1:16" ht="17.100000000000001" customHeight="1" x14ac:dyDescent="0.25">
      <c r="A51" s="10"/>
      <c r="B51" s="84" t="s">
        <v>871</v>
      </c>
      <c r="C51" s="104"/>
      <c r="D51" s="106"/>
      <c r="E51" s="228">
        <v>48.167099999999998</v>
      </c>
      <c r="F51" s="229"/>
      <c r="G51" s="180">
        <v>73.472899999999996</v>
      </c>
      <c r="H51" s="212"/>
      <c r="I51" s="84"/>
      <c r="J51" s="104"/>
      <c r="K51" s="106"/>
      <c r="L51" s="103" t="s">
        <v>867</v>
      </c>
      <c r="M51" s="230" t="s">
        <v>867</v>
      </c>
      <c r="N51" s="230" t="s">
        <v>867</v>
      </c>
      <c r="O51" s="231" t="s">
        <v>867</v>
      </c>
      <c r="P51" s="10"/>
    </row>
    <row r="52" spans="1:16" ht="17.100000000000001" customHeight="1" x14ac:dyDescent="0.25">
      <c r="A52" s="10"/>
      <c r="B52" s="84" t="s">
        <v>872</v>
      </c>
      <c r="C52" s="104"/>
      <c r="D52" s="106"/>
      <c r="E52" s="228">
        <v>50.244</v>
      </c>
      <c r="F52" s="229"/>
      <c r="G52" s="180">
        <v>80.133899999999997</v>
      </c>
      <c r="H52" s="212"/>
      <c r="I52" s="84"/>
      <c r="J52" s="104"/>
      <c r="K52" s="106"/>
      <c r="L52" s="103" t="s">
        <v>826</v>
      </c>
      <c r="M52" s="230" t="s">
        <v>826</v>
      </c>
      <c r="N52" s="230" t="s">
        <v>826</v>
      </c>
      <c r="O52" s="231" t="s">
        <v>826</v>
      </c>
      <c r="P52" s="10"/>
    </row>
    <row r="53" spans="1:16" ht="17.100000000000001" customHeight="1" x14ac:dyDescent="0.25">
      <c r="A53" s="10"/>
      <c r="B53" s="84" t="s">
        <v>873</v>
      </c>
      <c r="C53" s="104"/>
      <c r="D53" s="106"/>
      <c r="E53" s="228">
        <v>50.18</v>
      </c>
      <c r="F53" s="229"/>
      <c r="G53" s="180">
        <v>57.1</v>
      </c>
      <c r="H53" s="212"/>
      <c r="I53" s="84"/>
      <c r="J53" s="104"/>
      <c r="K53" s="106"/>
      <c r="L53" s="103" t="s">
        <v>826</v>
      </c>
      <c r="M53" s="230" t="s">
        <v>826</v>
      </c>
      <c r="N53" s="230" t="s">
        <v>826</v>
      </c>
      <c r="O53" s="231" t="s">
        <v>826</v>
      </c>
      <c r="P53" s="10"/>
    </row>
    <row r="54" spans="1:16" ht="17.45" customHeight="1" x14ac:dyDescent="0.25">
      <c r="A54" s="10"/>
      <c r="B54" s="84" t="s">
        <v>874</v>
      </c>
      <c r="C54" s="104"/>
      <c r="D54" s="106"/>
      <c r="E54" s="228">
        <v>43.53</v>
      </c>
      <c r="F54" s="229"/>
      <c r="G54" s="180">
        <v>77.05</v>
      </c>
      <c r="H54" s="212"/>
      <c r="I54" s="84"/>
      <c r="J54" s="104"/>
      <c r="K54" s="106"/>
      <c r="L54" s="103" t="s">
        <v>826</v>
      </c>
      <c r="M54" s="230" t="s">
        <v>826</v>
      </c>
      <c r="N54" s="230" t="s">
        <v>826</v>
      </c>
      <c r="O54" s="231" t="s">
        <v>826</v>
      </c>
      <c r="P54" s="10"/>
    </row>
    <row r="55" spans="1:16" ht="17.45" customHeight="1" x14ac:dyDescent="0.25">
      <c r="A55" s="10"/>
      <c r="B55" s="84" t="s">
        <v>875</v>
      </c>
      <c r="C55" s="104"/>
      <c r="D55" s="106"/>
      <c r="E55" s="228">
        <v>47.07</v>
      </c>
      <c r="F55" s="229"/>
      <c r="G55" s="180">
        <v>51.53</v>
      </c>
      <c r="H55" s="212"/>
      <c r="I55" s="84"/>
      <c r="J55" s="104"/>
      <c r="K55" s="106"/>
      <c r="L55" s="103" t="s">
        <v>826</v>
      </c>
      <c r="M55" s="230" t="s">
        <v>826</v>
      </c>
      <c r="N55" s="230" t="s">
        <v>826</v>
      </c>
      <c r="O55" s="231" t="s">
        <v>826</v>
      </c>
      <c r="P55" s="10"/>
    </row>
    <row r="56" spans="1:16" ht="17.45" customHeight="1" x14ac:dyDescent="0.25">
      <c r="A56" s="10"/>
      <c r="B56" s="84" t="s">
        <v>876</v>
      </c>
      <c r="C56" s="104"/>
      <c r="D56" s="106"/>
      <c r="E56" s="228">
        <v>49.57</v>
      </c>
      <c r="F56" s="229"/>
      <c r="G56" s="180">
        <v>82.37</v>
      </c>
      <c r="H56" s="212"/>
      <c r="I56" s="84"/>
      <c r="J56" s="104"/>
      <c r="K56" s="106"/>
      <c r="L56" s="103" t="s">
        <v>826</v>
      </c>
      <c r="M56" s="230" t="s">
        <v>826</v>
      </c>
      <c r="N56" s="230" t="s">
        <v>826</v>
      </c>
      <c r="O56" s="231" t="s">
        <v>826</v>
      </c>
      <c r="P56" s="10"/>
    </row>
    <row r="57" spans="1:16" ht="17.45" customHeight="1" x14ac:dyDescent="0.25">
      <c r="A57" s="10"/>
      <c r="B57" s="84" t="s">
        <v>877</v>
      </c>
      <c r="C57" s="104"/>
      <c r="D57" s="106"/>
      <c r="E57" s="228">
        <v>51.14</v>
      </c>
      <c r="F57" s="229"/>
      <c r="G57" s="180">
        <v>51.22</v>
      </c>
      <c r="H57" s="212"/>
      <c r="I57" s="84"/>
      <c r="J57" s="104"/>
      <c r="K57" s="106"/>
      <c r="L57" s="103" t="s">
        <v>826</v>
      </c>
      <c r="M57" s="230" t="s">
        <v>826</v>
      </c>
      <c r="N57" s="230" t="s">
        <v>826</v>
      </c>
      <c r="O57" s="231" t="s">
        <v>826</v>
      </c>
      <c r="P57" s="10"/>
    </row>
    <row r="58" spans="1:16" ht="17.45" customHeight="1" x14ac:dyDescent="0.25">
      <c r="A58" s="10"/>
      <c r="B58" s="84" t="s">
        <v>878</v>
      </c>
      <c r="C58" s="104"/>
      <c r="D58" s="106"/>
      <c r="E58" s="228">
        <v>54.514400000000002</v>
      </c>
      <c r="F58" s="229"/>
      <c r="G58" s="180">
        <v>69.082700000000003</v>
      </c>
      <c r="H58" s="212"/>
      <c r="I58" s="84"/>
      <c r="J58" s="104"/>
      <c r="K58" s="106"/>
      <c r="L58" s="103" t="s">
        <v>826</v>
      </c>
      <c r="M58" s="230" t="s">
        <v>826</v>
      </c>
      <c r="N58" s="230" t="s">
        <v>826</v>
      </c>
      <c r="O58" s="231" t="s">
        <v>826</v>
      </c>
      <c r="P58" s="10"/>
    </row>
    <row r="59" spans="1:16" ht="17.45" customHeight="1" x14ac:dyDescent="0.25">
      <c r="A59" s="10"/>
      <c r="B59" s="84" t="s">
        <v>879</v>
      </c>
      <c r="C59" s="104"/>
      <c r="D59" s="106"/>
      <c r="E59" s="228">
        <v>43.39</v>
      </c>
      <c r="F59" s="229"/>
      <c r="G59" s="180">
        <v>51.09</v>
      </c>
      <c r="H59" s="212"/>
      <c r="I59" s="84"/>
      <c r="J59" s="104"/>
      <c r="K59" s="106"/>
      <c r="L59" s="103" t="s">
        <v>826</v>
      </c>
      <c r="M59" s="230" t="s">
        <v>826</v>
      </c>
      <c r="N59" s="230" t="s">
        <v>826</v>
      </c>
      <c r="O59" s="231" t="s">
        <v>826</v>
      </c>
      <c r="P59" s="10"/>
    </row>
    <row r="60" spans="1:16" ht="17.45" customHeight="1" x14ac:dyDescent="0.25">
      <c r="A60" s="10"/>
      <c r="B60" s="84" t="s">
        <v>880</v>
      </c>
      <c r="C60" s="104"/>
      <c r="D60" s="106"/>
      <c r="E60" s="228">
        <v>43.18</v>
      </c>
      <c r="F60" s="229"/>
      <c r="G60" s="180">
        <v>68.143699999999995</v>
      </c>
      <c r="H60" s="212"/>
      <c r="I60" s="84"/>
      <c r="J60" s="104"/>
      <c r="K60" s="106"/>
      <c r="L60" s="103" t="s">
        <v>826</v>
      </c>
      <c r="M60" s="230" t="s">
        <v>826</v>
      </c>
      <c r="N60" s="230" t="s">
        <v>826</v>
      </c>
      <c r="O60" s="231" t="s">
        <v>826</v>
      </c>
      <c r="P60" s="10"/>
    </row>
    <row r="61" spans="1:16" ht="17.45" customHeight="1" x14ac:dyDescent="0.25">
      <c r="A61" s="10"/>
      <c r="B61" s="84" t="s">
        <v>881</v>
      </c>
      <c r="C61" s="104"/>
      <c r="D61" s="106"/>
      <c r="E61" s="228">
        <v>44.51</v>
      </c>
      <c r="F61" s="229"/>
      <c r="G61" s="180">
        <v>65.31</v>
      </c>
      <c r="H61" s="212"/>
      <c r="I61" s="84"/>
      <c r="J61" s="104"/>
      <c r="K61" s="106"/>
      <c r="L61" s="103" t="s">
        <v>826</v>
      </c>
      <c r="M61" s="230" t="s">
        <v>826</v>
      </c>
      <c r="N61" s="230" t="s">
        <v>826</v>
      </c>
      <c r="O61" s="231" t="s">
        <v>826</v>
      </c>
      <c r="P61" s="10"/>
    </row>
    <row r="62" spans="1:16" ht="17.45" customHeight="1" x14ac:dyDescent="0.25">
      <c r="A62" s="10"/>
      <c r="B62" s="84" t="s">
        <v>882</v>
      </c>
      <c r="C62" s="104"/>
      <c r="D62" s="106"/>
      <c r="E62" s="228">
        <v>42.53</v>
      </c>
      <c r="F62" s="229"/>
      <c r="G62" s="180">
        <v>71.22</v>
      </c>
      <c r="H62" s="212"/>
      <c r="I62" s="84"/>
      <c r="J62" s="104"/>
      <c r="K62" s="106"/>
      <c r="L62" s="103" t="s">
        <v>826</v>
      </c>
      <c r="M62" s="230" t="s">
        <v>826</v>
      </c>
      <c r="N62" s="230" t="s">
        <v>826</v>
      </c>
      <c r="O62" s="231" t="s">
        <v>826</v>
      </c>
      <c r="P62" s="10"/>
    </row>
    <row r="63" spans="1:16" ht="17.45" customHeight="1" x14ac:dyDescent="0.25">
      <c r="A63" s="10"/>
      <c r="B63" s="84" t="s">
        <v>883</v>
      </c>
      <c r="C63" s="104"/>
      <c r="D63" s="106"/>
      <c r="E63" s="228">
        <v>45.01</v>
      </c>
      <c r="F63" s="229"/>
      <c r="G63" s="180">
        <v>78.22</v>
      </c>
      <c r="H63" s="212"/>
      <c r="I63" s="84"/>
      <c r="J63" s="104"/>
      <c r="K63" s="106"/>
      <c r="L63" s="103" t="s">
        <v>826</v>
      </c>
      <c r="M63" s="230" t="s">
        <v>826</v>
      </c>
      <c r="N63" s="230" t="s">
        <v>826</v>
      </c>
      <c r="O63" s="231" t="s">
        <v>826</v>
      </c>
      <c r="P63" s="10"/>
    </row>
    <row r="64" spans="1:16" ht="17.45" customHeight="1" x14ac:dyDescent="0.25">
      <c r="A64" s="10"/>
      <c r="B64" s="84" t="s">
        <v>884</v>
      </c>
      <c r="C64" s="104"/>
      <c r="D64" s="106"/>
      <c r="E64" s="228">
        <v>53.1252</v>
      </c>
      <c r="F64" s="229"/>
      <c r="G64" s="180">
        <v>63.372900000000001</v>
      </c>
      <c r="H64" s="212"/>
      <c r="I64" s="84"/>
      <c r="J64" s="104"/>
      <c r="K64" s="106"/>
      <c r="L64" s="103" t="s">
        <v>826</v>
      </c>
      <c r="M64" s="230" t="s">
        <v>826</v>
      </c>
      <c r="N64" s="230" t="s">
        <v>826</v>
      </c>
      <c r="O64" s="231" t="s">
        <v>826</v>
      </c>
      <c r="P64" s="10"/>
    </row>
    <row r="65" spans="1:16" ht="17.45" customHeight="1" x14ac:dyDescent="0.25">
      <c r="A65" s="10"/>
      <c r="B65" s="84" t="s">
        <v>885</v>
      </c>
      <c r="C65" s="104"/>
      <c r="D65" s="106"/>
      <c r="E65" s="228" t="s">
        <v>886</v>
      </c>
      <c r="F65" s="229"/>
      <c r="G65" s="180" t="s">
        <v>887</v>
      </c>
      <c r="H65" s="212"/>
      <c r="I65" s="84"/>
      <c r="J65" s="104"/>
      <c r="K65" s="106"/>
      <c r="L65" s="103" t="s">
        <v>826</v>
      </c>
      <c r="M65" s="230" t="s">
        <v>826</v>
      </c>
      <c r="N65" s="230" t="s">
        <v>826</v>
      </c>
      <c r="O65" s="231" t="s">
        <v>826</v>
      </c>
      <c r="P65" s="10"/>
    </row>
    <row r="66" spans="1:16" ht="17.45" customHeight="1" x14ac:dyDescent="0.25">
      <c r="A66" s="10"/>
      <c r="B66" s="84" t="s">
        <v>885</v>
      </c>
      <c r="C66" s="104"/>
      <c r="D66" s="106"/>
      <c r="E66" s="228" t="s">
        <v>888</v>
      </c>
      <c r="F66" s="229"/>
      <c r="G66" s="180" t="s">
        <v>889</v>
      </c>
      <c r="H66" s="212"/>
      <c r="I66" s="84"/>
      <c r="J66" s="104"/>
      <c r="K66" s="106"/>
      <c r="L66" s="103" t="s">
        <v>826</v>
      </c>
      <c r="M66" s="230" t="s">
        <v>826</v>
      </c>
      <c r="N66" s="230" t="s">
        <v>826</v>
      </c>
      <c r="O66" s="231" t="s">
        <v>826</v>
      </c>
      <c r="P66" s="10"/>
    </row>
    <row r="67" spans="1:16" ht="17.45" customHeight="1" x14ac:dyDescent="0.25">
      <c r="A67" s="10"/>
      <c r="B67" s="84" t="s">
        <v>885</v>
      </c>
      <c r="C67" s="104"/>
      <c r="D67" s="106"/>
      <c r="E67" s="228" t="s">
        <v>890</v>
      </c>
      <c r="F67" s="229"/>
      <c r="G67" s="180" t="s">
        <v>891</v>
      </c>
      <c r="H67" s="212"/>
      <c r="I67" s="84"/>
      <c r="J67" s="104"/>
      <c r="K67" s="106"/>
      <c r="L67" s="103" t="s">
        <v>826</v>
      </c>
      <c r="M67" s="230" t="s">
        <v>826</v>
      </c>
      <c r="N67" s="230" t="s">
        <v>826</v>
      </c>
      <c r="O67" s="231" t="s">
        <v>826</v>
      </c>
      <c r="P67" s="10"/>
    </row>
    <row r="68" spans="1:16" ht="17.45" customHeight="1" x14ac:dyDescent="0.25">
      <c r="A68" s="10"/>
      <c r="B68" s="84" t="s">
        <v>885</v>
      </c>
      <c r="C68" s="104"/>
      <c r="D68" s="106"/>
      <c r="E68" s="228" t="s">
        <v>892</v>
      </c>
      <c r="F68" s="229"/>
      <c r="G68" s="180" t="s">
        <v>893</v>
      </c>
      <c r="H68" s="212"/>
      <c r="I68" s="84"/>
      <c r="J68" s="104"/>
      <c r="K68" s="106"/>
      <c r="L68" s="103" t="s">
        <v>826</v>
      </c>
      <c r="M68" s="230" t="s">
        <v>826</v>
      </c>
      <c r="N68" s="230" t="s">
        <v>826</v>
      </c>
      <c r="O68" s="231" t="s">
        <v>826</v>
      </c>
      <c r="P68" s="10"/>
    </row>
    <row r="69" spans="1:16" ht="17.45" customHeight="1" x14ac:dyDescent="0.25">
      <c r="A69" s="10"/>
      <c r="B69" s="84" t="s">
        <v>885</v>
      </c>
      <c r="C69" s="104"/>
      <c r="D69" s="106"/>
      <c r="E69" s="228" t="s">
        <v>894</v>
      </c>
      <c r="F69" s="229"/>
      <c r="G69" s="180" t="s">
        <v>895</v>
      </c>
      <c r="H69" s="212"/>
      <c r="I69" s="84"/>
      <c r="J69" s="104"/>
      <c r="K69" s="106"/>
      <c r="L69" s="103" t="s">
        <v>826</v>
      </c>
      <c r="M69" s="230" t="s">
        <v>826</v>
      </c>
      <c r="N69" s="230" t="s">
        <v>826</v>
      </c>
      <c r="O69" s="231" t="s">
        <v>826</v>
      </c>
      <c r="P69" s="10"/>
    </row>
    <row r="70" spans="1:16" ht="17.45" customHeight="1" x14ac:dyDescent="0.25">
      <c r="A70" s="10"/>
      <c r="B70" s="84" t="s">
        <v>885</v>
      </c>
      <c r="C70" s="104"/>
      <c r="D70" s="106"/>
      <c r="E70" s="228" t="s">
        <v>896</v>
      </c>
      <c r="F70" s="229"/>
      <c r="G70" s="180" t="s">
        <v>897</v>
      </c>
      <c r="H70" s="212"/>
      <c r="I70" s="84"/>
      <c r="J70" s="104"/>
      <c r="K70" s="106"/>
      <c r="L70" s="103" t="s">
        <v>826</v>
      </c>
      <c r="M70" s="230" t="s">
        <v>826</v>
      </c>
      <c r="N70" s="230" t="s">
        <v>826</v>
      </c>
      <c r="O70" s="231" t="s">
        <v>826</v>
      </c>
      <c r="P70" s="10"/>
    </row>
    <row r="71" spans="1:16" ht="17.45" customHeight="1" x14ac:dyDescent="0.25">
      <c r="A71" s="10"/>
      <c r="B71" s="84" t="s">
        <v>885</v>
      </c>
      <c r="C71" s="104"/>
      <c r="D71" s="106"/>
      <c r="E71" s="228" t="s">
        <v>898</v>
      </c>
      <c r="F71" s="229"/>
      <c r="G71" s="180" t="s">
        <v>899</v>
      </c>
      <c r="H71" s="212"/>
      <c r="I71" s="84"/>
      <c r="J71" s="104"/>
      <c r="K71" s="106"/>
      <c r="L71" s="103" t="s">
        <v>826</v>
      </c>
      <c r="M71" s="230" t="s">
        <v>826</v>
      </c>
      <c r="N71" s="230" t="s">
        <v>826</v>
      </c>
      <c r="O71" s="231" t="s">
        <v>826</v>
      </c>
      <c r="P71" s="10"/>
    </row>
    <row r="72" spans="1:16" ht="17.45" customHeight="1" x14ac:dyDescent="0.25">
      <c r="A72" s="10"/>
      <c r="B72" s="84" t="s">
        <v>885</v>
      </c>
      <c r="C72" s="104"/>
      <c r="D72" s="106"/>
      <c r="E72" s="228" t="s">
        <v>900</v>
      </c>
      <c r="F72" s="229"/>
      <c r="G72" s="180" t="s">
        <v>901</v>
      </c>
      <c r="H72" s="212"/>
      <c r="I72" s="84"/>
      <c r="J72" s="104"/>
      <c r="K72" s="106"/>
      <c r="L72" s="103" t="s">
        <v>826</v>
      </c>
      <c r="M72" s="230" t="s">
        <v>826</v>
      </c>
      <c r="N72" s="230" t="s">
        <v>826</v>
      </c>
      <c r="O72" s="231" t="s">
        <v>826</v>
      </c>
      <c r="P72" s="10"/>
    </row>
    <row r="73" spans="1:16" ht="17.45" customHeight="1" x14ac:dyDescent="0.25">
      <c r="A73" s="10"/>
      <c r="B73" s="84" t="s">
        <v>885</v>
      </c>
      <c r="C73" s="104"/>
      <c r="D73" s="106"/>
      <c r="E73" s="228" t="s">
        <v>902</v>
      </c>
      <c r="F73" s="229"/>
      <c r="G73" s="180" t="s">
        <v>903</v>
      </c>
      <c r="H73" s="212"/>
      <c r="I73" s="84"/>
      <c r="J73" s="104"/>
      <c r="K73" s="106"/>
      <c r="L73" s="103" t="s">
        <v>826</v>
      </c>
      <c r="M73" s="230" t="s">
        <v>826</v>
      </c>
      <c r="N73" s="230" t="s">
        <v>826</v>
      </c>
      <c r="O73" s="231" t="s">
        <v>826</v>
      </c>
      <c r="P73" s="10"/>
    </row>
    <row r="74" spans="1:16" ht="17.45" customHeight="1" x14ac:dyDescent="0.25">
      <c r="A74" s="10"/>
      <c r="B74" s="84" t="s">
        <v>904</v>
      </c>
      <c r="C74" s="104"/>
      <c r="D74" s="106"/>
      <c r="E74" s="228" t="s">
        <v>905</v>
      </c>
      <c r="F74" s="229"/>
      <c r="G74" s="180" t="s">
        <v>906</v>
      </c>
      <c r="H74" s="212"/>
      <c r="I74" s="84"/>
      <c r="J74" s="104"/>
      <c r="K74" s="106"/>
      <c r="L74" s="103" t="s">
        <v>826</v>
      </c>
      <c r="M74" s="230" t="s">
        <v>826</v>
      </c>
      <c r="N74" s="230" t="s">
        <v>826</v>
      </c>
      <c r="O74" s="231" t="s">
        <v>826</v>
      </c>
      <c r="P74" s="10"/>
    </row>
    <row r="75" spans="1:16" ht="17.45" customHeight="1" x14ac:dyDescent="0.25">
      <c r="A75" s="10"/>
      <c r="B75" s="84" t="s">
        <v>904</v>
      </c>
      <c r="C75" s="104"/>
      <c r="D75" s="106"/>
      <c r="E75" s="228" t="s">
        <v>907</v>
      </c>
      <c r="F75" s="229"/>
      <c r="G75" s="180" t="s">
        <v>908</v>
      </c>
      <c r="H75" s="212"/>
      <c r="I75" s="84"/>
      <c r="J75" s="104"/>
      <c r="K75" s="106"/>
      <c r="L75" s="103" t="s">
        <v>826</v>
      </c>
      <c r="M75" s="230" t="s">
        <v>826</v>
      </c>
      <c r="N75" s="230" t="s">
        <v>826</v>
      </c>
      <c r="O75" s="231" t="s">
        <v>826</v>
      </c>
      <c r="P75" s="10"/>
    </row>
    <row r="76" spans="1:16" ht="17.45" customHeight="1" x14ac:dyDescent="0.25">
      <c r="A76" s="10"/>
      <c r="B76" s="84" t="s">
        <v>909</v>
      </c>
      <c r="C76" s="104"/>
      <c r="D76" s="106"/>
      <c r="E76" s="228" t="s">
        <v>910</v>
      </c>
      <c r="F76" s="229"/>
      <c r="G76" s="180" t="s">
        <v>911</v>
      </c>
      <c r="H76" s="212"/>
      <c r="I76" s="84"/>
      <c r="J76" s="104"/>
      <c r="K76" s="106"/>
      <c r="L76" s="103" t="s">
        <v>826</v>
      </c>
      <c r="M76" s="230" t="s">
        <v>826</v>
      </c>
      <c r="N76" s="230" t="s">
        <v>826</v>
      </c>
      <c r="O76" s="231" t="s">
        <v>826</v>
      </c>
      <c r="P76" s="10"/>
    </row>
    <row r="77" spans="1:16" ht="17.45" customHeight="1" x14ac:dyDescent="0.25">
      <c r="A77" s="10"/>
      <c r="B77" s="84" t="s">
        <v>909</v>
      </c>
      <c r="C77" s="104"/>
      <c r="D77" s="106"/>
      <c r="E77" s="228" t="s">
        <v>902</v>
      </c>
      <c r="F77" s="229"/>
      <c r="G77" s="180" t="s">
        <v>912</v>
      </c>
      <c r="H77" s="212"/>
      <c r="I77" s="84"/>
      <c r="J77" s="104"/>
      <c r="K77" s="106"/>
      <c r="L77" s="103" t="s">
        <v>826</v>
      </c>
      <c r="M77" s="230" t="s">
        <v>826</v>
      </c>
      <c r="N77" s="230" t="s">
        <v>826</v>
      </c>
      <c r="O77" s="231" t="s">
        <v>826</v>
      </c>
      <c r="P77" s="10"/>
    </row>
    <row r="78" spans="1:16" x14ac:dyDescent="0.25">
      <c r="A78" s="10"/>
      <c r="B78" s="84" t="s">
        <v>909</v>
      </c>
      <c r="C78" s="104"/>
      <c r="D78" s="106"/>
      <c r="E78" s="228" t="s">
        <v>913</v>
      </c>
      <c r="F78" s="229"/>
      <c r="G78" s="180" t="s">
        <v>914</v>
      </c>
      <c r="H78" s="212"/>
      <c r="I78" s="84"/>
      <c r="J78" s="104"/>
      <c r="K78" s="106"/>
      <c r="L78" s="103" t="s">
        <v>826</v>
      </c>
      <c r="M78" s="230" t="s">
        <v>826</v>
      </c>
      <c r="N78" s="230" t="s">
        <v>826</v>
      </c>
      <c r="O78" s="231" t="s">
        <v>826</v>
      </c>
      <c r="P78" s="10"/>
    </row>
    <row r="79" spans="1:16" x14ac:dyDescent="0.25">
      <c r="A79" s="10"/>
      <c r="B79" s="84" t="s">
        <v>909</v>
      </c>
      <c r="C79" s="104"/>
      <c r="D79" s="106"/>
      <c r="E79" s="228" t="s">
        <v>915</v>
      </c>
      <c r="F79" s="229"/>
      <c r="G79" s="180" t="s">
        <v>916</v>
      </c>
      <c r="H79" s="212"/>
      <c r="I79" s="84"/>
      <c r="J79" s="104"/>
      <c r="K79" s="106"/>
      <c r="L79" s="103" t="s">
        <v>826</v>
      </c>
      <c r="M79" s="230" t="s">
        <v>826</v>
      </c>
      <c r="N79" s="230" t="s">
        <v>826</v>
      </c>
      <c r="O79" s="231" t="s">
        <v>826</v>
      </c>
      <c r="P79" s="10"/>
    </row>
    <row r="80" spans="1:16" x14ac:dyDescent="0.25">
      <c r="A80" s="10"/>
      <c r="B80" s="84" t="s">
        <v>909</v>
      </c>
      <c r="C80" s="104"/>
      <c r="D80" s="106"/>
      <c r="E80" s="228" t="s">
        <v>917</v>
      </c>
      <c r="F80" s="229"/>
      <c r="G80" s="180" t="s">
        <v>918</v>
      </c>
      <c r="H80" s="212"/>
      <c r="I80" s="84"/>
      <c r="J80" s="104"/>
      <c r="K80" s="106"/>
      <c r="L80" s="103" t="s">
        <v>826</v>
      </c>
      <c r="M80" s="230" t="s">
        <v>826</v>
      </c>
      <c r="N80" s="230" t="s">
        <v>826</v>
      </c>
      <c r="O80" s="231" t="s">
        <v>826</v>
      </c>
      <c r="P80" s="10"/>
    </row>
    <row r="81" spans="1:16" x14ac:dyDescent="0.25">
      <c r="A81" s="10"/>
      <c r="B81" s="84" t="s">
        <v>919</v>
      </c>
      <c r="C81" s="104"/>
      <c r="D81" s="106"/>
      <c r="E81" s="228" t="s">
        <v>920</v>
      </c>
      <c r="F81" s="229"/>
      <c r="G81" s="180" t="s">
        <v>921</v>
      </c>
      <c r="H81" s="212"/>
      <c r="I81" s="84"/>
      <c r="J81" s="104"/>
      <c r="K81" s="106"/>
      <c r="L81" s="103" t="s">
        <v>826</v>
      </c>
      <c r="M81" s="230" t="s">
        <v>826</v>
      </c>
      <c r="N81" s="230" t="s">
        <v>826</v>
      </c>
      <c r="O81" s="231" t="s">
        <v>826</v>
      </c>
      <c r="P81" s="10"/>
    </row>
    <row r="82" spans="1:16" ht="17.45" customHeight="1" x14ac:dyDescent="0.25">
      <c r="A82" s="10"/>
      <c r="B82" s="84" t="s">
        <v>919</v>
      </c>
      <c r="C82" s="104"/>
      <c r="D82" s="106"/>
      <c r="E82" s="228" t="s">
        <v>922</v>
      </c>
      <c r="F82" s="229"/>
      <c r="G82" s="180" t="s">
        <v>923</v>
      </c>
      <c r="H82" s="212"/>
      <c r="I82" s="84"/>
      <c r="J82" s="104"/>
      <c r="K82" s="106"/>
      <c r="L82" s="103" t="s">
        <v>826</v>
      </c>
      <c r="M82" s="230" t="s">
        <v>826</v>
      </c>
      <c r="N82" s="230" t="s">
        <v>826</v>
      </c>
      <c r="O82" s="231" t="s">
        <v>826</v>
      </c>
      <c r="P82" s="10"/>
    </row>
    <row r="83" spans="1:16" ht="17.45" customHeight="1" x14ac:dyDescent="0.25">
      <c r="A83" s="10"/>
      <c r="B83" s="84" t="s">
        <v>924</v>
      </c>
      <c r="C83" s="104"/>
      <c r="D83" s="106"/>
      <c r="E83" s="228" t="s">
        <v>925</v>
      </c>
      <c r="F83" s="229"/>
      <c r="G83" s="180" t="s">
        <v>926</v>
      </c>
      <c r="H83" s="212"/>
      <c r="I83" s="84"/>
      <c r="J83" s="104"/>
      <c r="K83" s="106"/>
      <c r="L83" s="103" t="s">
        <v>826</v>
      </c>
      <c r="M83" s="230" t="s">
        <v>826</v>
      </c>
      <c r="N83" s="230" t="s">
        <v>826</v>
      </c>
      <c r="O83" s="231" t="s">
        <v>826</v>
      </c>
      <c r="P83" s="10"/>
    </row>
    <row r="84" spans="1:16" ht="17.45" customHeight="1" x14ac:dyDescent="0.25">
      <c r="A84" s="10"/>
      <c r="B84" s="84" t="s">
        <v>927</v>
      </c>
      <c r="C84" s="104"/>
      <c r="D84" s="106"/>
      <c r="E84" s="228" t="s">
        <v>928</v>
      </c>
      <c r="F84" s="229"/>
      <c r="G84" s="180" t="s">
        <v>929</v>
      </c>
      <c r="H84" s="212"/>
      <c r="I84" s="84"/>
      <c r="J84" s="104"/>
      <c r="K84" s="106"/>
      <c r="L84" s="103" t="s">
        <v>826</v>
      </c>
      <c r="M84" s="230" t="s">
        <v>826</v>
      </c>
      <c r="N84" s="230" t="s">
        <v>826</v>
      </c>
      <c r="O84" s="231" t="s">
        <v>826</v>
      </c>
      <c r="P84" s="10"/>
    </row>
    <row r="85" spans="1:16" ht="17.45" customHeight="1" x14ac:dyDescent="0.25">
      <c r="A85" s="10"/>
      <c r="B85" s="84" t="s">
        <v>927</v>
      </c>
      <c r="C85" s="104"/>
      <c r="D85" s="106"/>
      <c r="E85" s="228" t="s">
        <v>930</v>
      </c>
      <c r="F85" s="229"/>
      <c r="G85" s="180" t="s">
        <v>931</v>
      </c>
      <c r="H85" s="212"/>
      <c r="I85" s="84"/>
      <c r="J85" s="104"/>
      <c r="K85" s="106"/>
      <c r="L85" s="103" t="s">
        <v>826</v>
      </c>
      <c r="M85" s="230" t="s">
        <v>826</v>
      </c>
      <c r="N85" s="230" t="s">
        <v>826</v>
      </c>
      <c r="O85" s="231" t="s">
        <v>826</v>
      </c>
      <c r="P85" s="10"/>
    </row>
    <row r="86" spans="1:16" ht="17.100000000000001" customHeight="1" x14ac:dyDescent="0.25">
      <c r="A86" s="10"/>
      <c r="B86" s="84" t="s">
        <v>932</v>
      </c>
      <c r="C86" s="104"/>
      <c r="D86" s="106"/>
      <c r="E86" s="228" t="s">
        <v>933</v>
      </c>
      <c r="F86" s="229"/>
      <c r="G86" s="180" t="s">
        <v>934</v>
      </c>
      <c r="H86" s="212"/>
      <c r="I86" s="84"/>
      <c r="J86" s="104"/>
      <c r="K86" s="106"/>
      <c r="L86" s="103" t="s">
        <v>826</v>
      </c>
      <c r="M86" s="230" t="s">
        <v>826</v>
      </c>
      <c r="N86" s="230" t="s">
        <v>826</v>
      </c>
      <c r="O86" s="231" t="s">
        <v>826</v>
      </c>
      <c r="P86" s="10"/>
    </row>
    <row r="87" spans="1:16" ht="17.100000000000001" customHeight="1" x14ac:dyDescent="0.25">
      <c r="A87" s="10"/>
      <c r="B87" s="84" t="s">
        <v>935</v>
      </c>
      <c r="C87" s="104"/>
      <c r="D87" s="106"/>
      <c r="E87" s="228" t="s">
        <v>936</v>
      </c>
      <c r="F87" s="229"/>
      <c r="G87" s="180" t="s">
        <v>937</v>
      </c>
      <c r="H87" s="212"/>
      <c r="I87" s="84"/>
      <c r="J87" s="104"/>
      <c r="K87" s="106"/>
      <c r="L87" s="103" t="s">
        <v>826</v>
      </c>
      <c r="M87" s="230" t="s">
        <v>826</v>
      </c>
      <c r="N87" s="230" t="s">
        <v>826</v>
      </c>
      <c r="O87" s="231" t="s">
        <v>826</v>
      </c>
      <c r="P87" s="10"/>
    </row>
    <row r="88" spans="1:16" ht="17.100000000000001" customHeight="1" x14ac:dyDescent="0.25">
      <c r="A88" s="10"/>
      <c r="B88" s="84" t="s">
        <v>935</v>
      </c>
      <c r="C88" s="104"/>
      <c r="D88" s="106"/>
      <c r="E88" s="228" t="s">
        <v>938</v>
      </c>
      <c r="F88" s="229"/>
      <c r="G88" s="180" t="s">
        <v>939</v>
      </c>
      <c r="H88" s="212"/>
      <c r="I88" s="84"/>
      <c r="J88" s="104"/>
      <c r="K88" s="106"/>
      <c r="L88" s="103" t="s">
        <v>826</v>
      </c>
      <c r="M88" s="230" t="s">
        <v>826</v>
      </c>
      <c r="N88" s="230" t="s">
        <v>826</v>
      </c>
      <c r="O88" s="231" t="s">
        <v>826</v>
      </c>
      <c r="P88" s="10"/>
    </row>
    <row r="89" spans="1:16" ht="17.100000000000001" customHeight="1" x14ac:dyDescent="0.25">
      <c r="A89" s="10"/>
      <c r="B89" s="84" t="s">
        <v>940</v>
      </c>
      <c r="C89" s="104"/>
      <c r="D89" s="106"/>
      <c r="E89" s="228" t="s">
        <v>941</v>
      </c>
      <c r="F89" s="229"/>
      <c r="G89" s="180" t="s">
        <v>942</v>
      </c>
      <c r="H89" s="212"/>
      <c r="I89" s="84"/>
      <c r="J89" s="104"/>
      <c r="K89" s="106"/>
      <c r="L89" s="103" t="s">
        <v>826</v>
      </c>
      <c r="M89" s="230" t="s">
        <v>826</v>
      </c>
      <c r="N89" s="230" t="s">
        <v>826</v>
      </c>
      <c r="O89" s="231" t="s">
        <v>826</v>
      </c>
      <c r="P89" s="10"/>
    </row>
    <row r="90" spans="1:16" ht="17.100000000000001" customHeight="1" x14ac:dyDescent="0.25">
      <c r="A90" s="10"/>
      <c r="B90" s="84" t="s">
        <v>943</v>
      </c>
      <c r="C90" s="104"/>
      <c r="D90" s="106"/>
      <c r="E90" s="228" t="s">
        <v>944</v>
      </c>
      <c r="F90" s="229"/>
      <c r="G90" s="180" t="s">
        <v>945</v>
      </c>
      <c r="H90" s="212"/>
      <c r="I90" s="84"/>
      <c r="J90" s="104"/>
      <c r="K90" s="106"/>
      <c r="L90" s="103" t="s">
        <v>826</v>
      </c>
      <c r="M90" s="230" t="s">
        <v>826</v>
      </c>
      <c r="N90" s="230" t="s">
        <v>826</v>
      </c>
      <c r="O90" s="231" t="s">
        <v>826</v>
      </c>
      <c r="P90" s="10"/>
    </row>
    <row r="91" spans="1:16" ht="17.45" customHeight="1" x14ac:dyDescent="0.25">
      <c r="A91" s="10"/>
      <c r="B91" s="84" t="s">
        <v>946</v>
      </c>
      <c r="C91" s="104"/>
      <c r="D91" s="106"/>
      <c r="E91" s="228" t="s">
        <v>947</v>
      </c>
      <c r="F91" s="229"/>
      <c r="G91" s="180" t="s">
        <v>948</v>
      </c>
      <c r="H91" s="212"/>
      <c r="I91" s="84"/>
      <c r="J91" s="104"/>
      <c r="K91" s="106"/>
      <c r="L91" s="103" t="s">
        <v>826</v>
      </c>
      <c r="M91" s="230" t="s">
        <v>826</v>
      </c>
      <c r="N91" s="230" t="s">
        <v>826</v>
      </c>
      <c r="O91" s="231" t="s">
        <v>826</v>
      </c>
      <c r="P91" s="10"/>
    </row>
    <row r="92" spans="1:16" ht="17.45" customHeight="1" x14ac:dyDescent="0.25">
      <c r="A92" s="10"/>
      <c r="B92" s="84" t="s">
        <v>949</v>
      </c>
      <c r="C92" s="104"/>
      <c r="D92" s="106"/>
      <c r="E92" s="228" t="s">
        <v>950</v>
      </c>
      <c r="F92" s="229"/>
      <c r="G92" s="180" t="s">
        <v>951</v>
      </c>
      <c r="H92" s="212"/>
      <c r="I92" s="84"/>
      <c r="J92" s="104"/>
      <c r="K92" s="106"/>
      <c r="L92" s="103" t="s">
        <v>826</v>
      </c>
      <c r="M92" s="230" t="s">
        <v>826</v>
      </c>
      <c r="N92" s="230" t="s">
        <v>826</v>
      </c>
      <c r="O92" s="231" t="s">
        <v>826</v>
      </c>
      <c r="P92" s="10"/>
    </row>
    <row r="93" spans="1:16" ht="17.45" customHeight="1" x14ac:dyDescent="0.25">
      <c r="A93" s="10"/>
      <c r="B93" s="84" t="s">
        <v>952</v>
      </c>
      <c r="C93" s="104"/>
      <c r="D93" s="106"/>
      <c r="E93" s="228" t="s">
        <v>953</v>
      </c>
      <c r="F93" s="229"/>
      <c r="G93" s="180" t="s">
        <v>954</v>
      </c>
      <c r="H93" s="212"/>
      <c r="I93" s="84"/>
      <c r="J93" s="104"/>
      <c r="K93" s="106"/>
      <c r="L93" s="103" t="s">
        <v>826</v>
      </c>
      <c r="M93" s="230" t="s">
        <v>826</v>
      </c>
      <c r="N93" s="230" t="s">
        <v>826</v>
      </c>
      <c r="O93" s="231" t="s">
        <v>826</v>
      </c>
      <c r="P93" s="10"/>
    </row>
    <row r="94" spans="1:16" ht="17.45" customHeight="1" x14ac:dyDescent="0.25">
      <c r="A94" s="10"/>
      <c r="B94" s="84" t="s">
        <v>955</v>
      </c>
      <c r="C94" s="104"/>
      <c r="D94" s="106"/>
      <c r="E94" s="228" t="s">
        <v>956</v>
      </c>
      <c r="F94" s="229"/>
      <c r="G94" s="180" t="s">
        <v>957</v>
      </c>
      <c r="H94" s="212"/>
      <c r="I94" s="84"/>
      <c r="J94" s="104"/>
      <c r="K94" s="106"/>
      <c r="L94" s="103" t="s">
        <v>826</v>
      </c>
      <c r="M94" s="230" t="s">
        <v>826</v>
      </c>
      <c r="N94" s="230" t="s">
        <v>826</v>
      </c>
      <c r="O94" s="231" t="s">
        <v>826</v>
      </c>
      <c r="P94" s="10"/>
    </row>
    <row r="95" spans="1:16" ht="17.45" customHeight="1" x14ac:dyDescent="0.25">
      <c r="A95" s="10"/>
      <c r="B95" s="84" t="s">
        <v>955</v>
      </c>
      <c r="C95" s="104"/>
      <c r="D95" s="106"/>
      <c r="E95" s="228" t="s">
        <v>958</v>
      </c>
      <c r="F95" s="229"/>
      <c r="G95" s="180" t="s">
        <v>959</v>
      </c>
      <c r="H95" s="212"/>
      <c r="I95" s="84"/>
      <c r="J95" s="104"/>
      <c r="K95" s="106"/>
      <c r="L95" s="103" t="s">
        <v>826</v>
      </c>
      <c r="M95" s="230" t="s">
        <v>826</v>
      </c>
      <c r="N95" s="230" t="s">
        <v>826</v>
      </c>
      <c r="O95" s="231" t="s">
        <v>826</v>
      </c>
      <c r="P95" s="10"/>
    </row>
    <row r="96" spans="1:16" ht="17.45" customHeight="1" x14ac:dyDescent="0.25">
      <c r="A96" s="10"/>
      <c r="B96" s="84" t="s">
        <v>960</v>
      </c>
      <c r="C96" s="104"/>
      <c r="D96" s="106"/>
      <c r="E96" s="228" t="s">
        <v>961</v>
      </c>
      <c r="F96" s="229"/>
      <c r="G96" s="180" t="s">
        <v>962</v>
      </c>
      <c r="H96" s="212"/>
      <c r="I96" s="84"/>
      <c r="J96" s="104"/>
      <c r="K96" s="106"/>
      <c r="L96" s="103" t="s">
        <v>826</v>
      </c>
      <c r="M96" s="230" t="s">
        <v>826</v>
      </c>
      <c r="N96" s="230" t="s">
        <v>826</v>
      </c>
      <c r="O96" s="231" t="s">
        <v>826</v>
      </c>
      <c r="P96" s="10"/>
    </row>
    <row r="97" spans="1:16" ht="17.45" customHeight="1" x14ac:dyDescent="0.25">
      <c r="A97" s="10"/>
      <c r="B97" s="84" t="s">
        <v>963</v>
      </c>
      <c r="C97" s="104"/>
      <c r="D97" s="106"/>
      <c r="E97" s="228" t="s">
        <v>964</v>
      </c>
      <c r="F97" s="229"/>
      <c r="G97" s="180" t="s">
        <v>965</v>
      </c>
      <c r="H97" s="212"/>
      <c r="I97" s="84"/>
      <c r="J97" s="104"/>
      <c r="K97" s="106"/>
      <c r="L97" s="103" t="s">
        <v>826</v>
      </c>
      <c r="M97" s="230" t="s">
        <v>826</v>
      </c>
      <c r="N97" s="230" t="s">
        <v>826</v>
      </c>
      <c r="O97" s="231" t="s">
        <v>826</v>
      </c>
      <c r="P97" s="10"/>
    </row>
    <row r="98" spans="1:16" ht="17.45" customHeight="1" x14ac:dyDescent="0.25">
      <c r="A98" s="10"/>
      <c r="B98" s="84" t="s">
        <v>966</v>
      </c>
      <c r="C98" s="104"/>
      <c r="D98" s="106"/>
      <c r="E98" s="228" t="s">
        <v>967</v>
      </c>
      <c r="F98" s="229"/>
      <c r="G98" s="180" t="s">
        <v>968</v>
      </c>
      <c r="H98" s="212"/>
      <c r="I98" s="84"/>
      <c r="J98" s="104"/>
      <c r="K98" s="106"/>
      <c r="L98" s="103" t="s">
        <v>826</v>
      </c>
      <c r="M98" s="230" t="s">
        <v>826</v>
      </c>
      <c r="N98" s="230" t="s">
        <v>826</v>
      </c>
      <c r="O98" s="231" t="s">
        <v>826</v>
      </c>
      <c r="P98" s="10"/>
    </row>
    <row r="99" spans="1:16" ht="17.45" customHeight="1" x14ac:dyDescent="0.25">
      <c r="A99" s="10"/>
      <c r="B99" s="84" t="s">
        <v>966</v>
      </c>
      <c r="C99" s="104"/>
      <c r="D99" s="106"/>
      <c r="E99" s="228" t="s">
        <v>969</v>
      </c>
      <c r="F99" s="229"/>
      <c r="G99" s="180" t="s">
        <v>970</v>
      </c>
      <c r="H99" s="212"/>
      <c r="I99" s="84"/>
      <c r="J99" s="104"/>
      <c r="K99" s="106"/>
      <c r="L99" s="103" t="s">
        <v>826</v>
      </c>
      <c r="M99" s="230" t="s">
        <v>826</v>
      </c>
      <c r="N99" s="230" t="s">
        <v>826</v>
      </c>
      <c r="O99" s="231" t="s">
        <v>826</v>
      </c>
      <c r="P99" s="10"/>
    </row>
    <row r="100" spans="1:16" ht="17.100000000000001" customHeight="1" x14ac:dyDescent="0.25">
      <c r="A100" s="10"/>
      <c r="B100" s="84" t="s">
        <v>971</v>
      </c>
      <c r="C100" s="104"/>
      <c r="D100" s="106"/>
      <c r="E100" s="228" t="s">
        <v>972</v>
      </c>
      <c r="F100" s="229"/>
      <c r="G100" s="180" t="s">
        <v>973</v>
      </c>
      <c r="H100" s="212"/>
      <c r="I100" s="84"/>
      <c r="J100" s="104"/>
      <c r="K100" s="106"/>
      <c r="L100" s="103" t="s">
        <v>826</v>
      </c>
      <c r="M100" s="230" t="s">
        <v>826</v>
      </c>
      <c r="N100" s="230" t="s">
        <v>826</v>
      </c>
      <c r="O100" s="231" t="s">
        <v>826</v>
      </c>
      <c r="P100" s="10"/>
    </row>
    <row r="101" spans="1:16" ht="17.100000000000001" customHeight="1" x14ac:dyDescent="0.25">
      <c r="A101" s="10"/>
      <c r="B101" s="84" t="s">
        <v>974</v>
      </c>
      <c r="C101" s="104"/>
      <c r="D101" s="106"/>
      <c r="E101" s="228" t="s">
        <v>975</v>
      </c>
      <c r="F101" s="229"/>
      <c r="G101" s="180" t="s">
        <v>976</v>
      </c>
      <c r="H101" s="212"/>
      <c r="I101" s="84"/>
      <c r="J101" s="104"/>
      <c r="K101" s="106"/>
      <c r="L101" s="103" t="s">
        <v>826</v>
      </c>
      <c r="M101" s="230" t="s">
        <v>826</v>
      </c>
      <c r="N101" s="230" t="s">
        <v>826</v>
      </c>
      <c r="O101" s="231" t="s">
        <v>826</v>
      </c>
      <c r="P101" s="10"/>
    </row>
    <row r="102" spans="1:16" ht="17.100000000000001" customHeight="1" x14ac:dyDescent="0.25">
      <c r="A102" s="10"/>
      <c r="B102" s="84" t="s">
        <v>977</v>
      </c>
      <c r="C102" s="104"/>
      <c r="D102" s="106"/>
      <c r="E102" s="228" t="s">
        <v>978</v>
      </c>
      <c r="F102" s="229"/>
      <c r="G102" s="180" t="s">
        <v>979</v>
      </c>
      <c r="H102" s="212"/>
      <c r="I102" s="84"/>
      <c r="J102" s="104"/>
      <c r="K102" s="106"/>
      <c r="L102" s="103" t="s">
        <v>826</v>
      </c>
      <c r="M102" s="230" t="s">
        <v>826</v>
      </c>
      <c r="N102" s="230" t="s">
        <v>826</v>
      </c>
      <c r="O102" s="231" t="s">
        <v>826</v>
      </c>
      <c r="P102" s="10"/>
    </row>
    <row r="103" spans="1:16" ht="17.100000000000001" customHeight="1" x14ac:dyDescent="0.25">
      <c r="A103" s="10"/>
      <c r="B103" s="84" t="s">
        <v>977</v>
      </c>
      <c r="C103" s="104"/>
      <c r="D103" s="106"/>
      <c r="E103" s="228" t="s">
        <v>980</v>
      </c>
      <c r="F103" s="229"/>
      <c r="G103" s="180" t="s">
        <v>981</v>
      </c>
      <c r="H103" s="212"/>
      <c r="I103" s="84"/>
      <c r="J103" s="104"/>
      <c r="K103" s="106"/>
      <c r="L103" s="103" t="s">
        <v>826</v>
      </c>
      <c r="M103" s="230" t="s">
        <v>826</v>
      </c>
      <c r="N103" s="230" t="s">
        <v>826</v>
      </c>
      <c r="O103" s="231" t="s">
        <v>826</v>
      </c>
      <c r="P103" s="10"/>
    </row>
    <row r="104" spans="1:16" ht="17.100000000000001" customHeight="1" x14ac:dyDescent="0.25">
      <c r="A104" s="10"/>
      <c r="B104" s="84" t="s">
        <v>977</v>
      </c>
      <c r="C104" s="104"/>
      <c r="D104" s="106"/>
      <c r="E104" s="228" t="s">
        <v>982</v>
      </c>
      <c r="F104" s="229"/>
      <c r="G104" s="180" t="s">
        <v>983</v>
      </c>
      <c r="H104" s="212"/>
      <c r="I104" s="84"/>
      <c r="J104" s="104"/>
      <c r="K104" s="106"/>
      <c r="L104" s="103" t="s">
        <v>826</v>
      </c>
      <c r="M104" s="230" t="s">
        <v>826</v>
      </c>
      <c r="N104" s="230" t="s">
        <v>826</v>
      </c>
      <c r="O104" s="231" t="s">
        <v>826</v>
      </c>
      <c r="P104" s="10"/>
    </row>
    <row r="105" spans="1:16" ht="17.45" customHeight="1" x14ac:dyDescent="0.25">
      <c r="A105" s="10"/>
      <c r="B105" s="84" t="s">
        <v>977</v>
      </c>
      <c r="C105" s="104"/>
      <c r="D105" s="106"/>
      <c r="E105" s="228" t="s">
        <v>984</v>
      </c>
      <c r="F105" s="229"/>
      <c r="G105" s="180" t="s">
        <v>985</v>
      </c>
      <c r="H105" s="212"/>
      <c r="I105" s="84"/>
      <c r="J105" s="104"/>
      <c r="K105" s="106"/>
      <c r="L105" s="103" t="s">
        <v>826</v>
      </c>
      <c r="M105" s="230" t="s">
        <v>826</v>
      </c>
      <c r="N105" s="230" t="s">
        <v>826</v>
      </c>
      <c r="O105" s="231" t="s">
        <v>826</v>
      </c>
      <c r="P105" s="10"/>
    </row>
    <row r="106" spans="1:16" ht="17.45" customHeight="1" x14ac:dyDescent="0.25">
      <c r="A106" s="10"/>
      <c r="B106" s="84" t="s">
        <v>977</v>
      </c>
      <c r="C106" s="104"/>
      <c r="D106" s="106"/>
      <c r="E106" s="228" t="s">
        <v>986</v>
      </c>
      <c r="F106" s="229"/>
      <c r="G106" s="180" t="s">
        <v>987</v>
      </c>
      <c r="H106" s="212"/>
      <c r="I106" s="84"/>
      <c r="J106" s="104"/>
      <c r="K106" s="106"/>
      <c r="L106" s="103" t="s">
        <v>826</v>
      </c>
      <c r="M106" s="230" t="s">
        <v>826</v>
      </c>
      <c r="N106" s="230" t="s">
        <v>826</v>
      </c>
      <c r="O106" s="231" t="s">
        <v>826</v>
      </c>
      <c r="P106" s="10"/>
    </row>
    <row r="107" spans="1:16" ht="17.45" customHeight="1" x14ac:dyDescent="0.25">
      <c r="A107" s="10"/>
      <c r="B107" s="84" t="s">
        <v>977</v>
      </c>
      <c r="C107" s="104"/>
      <c r="D107" s="106"/>
      <c r="E107" s="228" t="s">
        <v>988</v>
      </c>
      <c r="F107" s="229"/>
      <c r="G107" s="180" t="s">
        <v>989</v>
      </c>
      <c r="H107" s="212"/>
      <c r="I107" s="84"/>
      <c r="J107" s="104"/>
      <c r="K107" s="106"/>
      <c r="L107" s="103" t="s">
        <v>826</v>
      </c>
      <c r="M107" s="230" t="s">
        <v>826</v>
      </c>
      <c r="N107" s="230" t="s">
        <v>826</v>
      </c>
      <c r="O107" s="231" t="s">
        <v>826</v>
      </c>
      <c r="P107" s="10"/>
    </row>
    <row r="108" spans="1:16" ht="17.45" customHeight="1" x14ac:dyDescent="0.25">
      <c r="A108" s="10"/>
      <c r="B108" s="84" t="s">
        <v>990</v>
      </c>
      <c r="C108" s="104"/>
      <c r="D108" s="106"/>
      <c r="E108" s="228" t="s">
        <v>991</v>
      </c>
      <c r="F108" s="229"/>
      <c r="G108" s="180" t="s">
        <v>992</v>
      </c>
      <c r="H108" s="212"/>
      <c r="I108" s="84"/>
      <c r="J108" s="104"/>
      <c r="K108" s="106"/>
      <c r="L108" s="103" t="s">
        <v>826</v>
      </c>
      <c r="M108" s="230" t="s">
        <v>826</v>
      </c>
      <c r="N108" s="230" t="s">
        <v>826</v>
      </c>
      <c r="O108" s="231" t="s">
        <v>826</v>
      </c>
      <c r="P108" s="10"/>
    </row>
    <row r="109" spans="1:16" ht="17.45" customHeight="1" x14ac:dyDescent="0.25">
      <c r="A109" s="10"/>
      <c r="B109" s="84" t="s">
        <v>990</v>
      </c>
      <c r="C109" s="104"/>
      <c r="D109" s="106"/>
      <c r="E109" s="228" t="s">
        <v>993</v>
      </c>
      <c r="F109" s="229"/>
      <c r="G109" s="180" t="s">
        <v>994</v>
      </c>
      <c r="H109" s="212"/>
      <c r="I109" s="84"/>
      <c r="J109" s="104"/>
      <c r="K109" s="106"/>
      <c r="L109" s="103" t="s">
        <v>826</v>
      </c>
      <c r="M109" s="230" t="s">
        <v>826</v>
      </c>
      <c r="N109" s="230" t="s">
        <v>826</v>
      </c>
      <c r="O109" s="231" t="s">
        <v>826</v>
      </c>
      <c r="P109" s="10"/>
    </row>
    <row r="110" spans="1:16" ht="17.45" customHeight="1" x14ac:dyDescent="0.25">
      <c r="A110" s="10"/>
      <c r="B110" s="84" t="s">
        <v>990</v>
      </c>
      <c r="C110" s="104"/>
      <c r="D110" s="106"/>
      <c r="E110" s="228" t="s">
        <v>995</v>
      </c>
      <c r="F110" s="229"/>
      <c r="G110" s="180" t="s">
        <v>996</v>
      </c>
      <c r="H110" s="212"/>
      <c r="I110" s="84"/>
      <c r="J110" s="104"/>
      <c r="K110" s="106"/>
      <c r="L110" s="103" t="s">
        <v>826</v>
      </c>
      <c r="M110" s="230" t="s">
        <v>826</v>
      </c>
      <c r="N110" s="230" t="s">
        <v>826</v>
      </c>
      <c r="O110" s="231" t="s">
        <v>826</v>
      </c>
      <c r="P110" s="10"/>
    </row>
    <row r="111" spans="1:16" ht="17.45" customHeight="1" x14ac:dyDescent="0.25">
      <c r="A111" s="10"/>
      <c r="B111" s="84" t="s">
        <v>990</v>
      </c>
      <c r="C111" s="104"/>
      <c r="D111" s="106"/>
      <c r="E111" s="228" t="s">
        <v>997</v>
      </c>
      <c r="F111" s="229"/>
      <c r="G111" s="180" t="s">
        <v>998</v>
      </c>
      <c r="H111" s="212"/>
      <c r="I111" s="84"/>
      <c r="J111" s="104"/>
      <c r="K111" s="106"/>
      <c r="L111" s="103" t="s">
        <v>826</v>
      </c>
      <c r="M111" s="230" t="s">
        <v>826</v>
      </c>
      <c r="N111" s="230" t="s">
        <v>826</v>
      </c>
      <c r="O111" s="231" t="s">
        <v>826</v>
      </c>
      <c r="P111" s="10"/>
    </row>
    <row r="112" spans="1:16" ht="17.45" customHeight="1" x14ac:dyDescent="0.25">
      <c r="A112" s="10"/>
      <c r="B112" s="84" t="s">
        <v>999</v>
      </c>
      <c r="C112" s="104"/>
      <c r="D112" s="106"/>
      <c r="E112" s="228" t="s">
        <v>1000</v>
      </c>
      <c r="F112" s="229"/>
      <c r="G112" s="180" t="s">
        <v>1001</v>
      </c>
      <c r="H112" s="212"/>
      <c r="I112" s="84"/>
      <c r="J112" s="104"/>
      <c r="K112" s="106"/>
      <c r="L112" s="103" t="s">
        <v>826</v>
      </c>
      <c r="M112" s="230" t="s">
        <v>826</v>
      </c>
      <c r="N112" s="230" t="s">
        <v>826</v>
      </c>
      <c r="O112" s="231" t="s">
        <v>826</v>
      </c>
      <c r="P112" s="10"/>
    </row>
    <row r="113" spans="1:16" ht="17.45" customHeight="1" x14ac:dyDescent="0.25">
      <c r="A113" s="10"/>
      <c r="B113" s="84" t="s">
        <v>999</v>
      </c>
      <c r="C113" s="104"/>
      <c r="D113" s="106"/>
      <c r="E113" s="228" t="s">
        <v>1002</v>
      </c>
      <c r="F113" s="229"/>
      <c r="G113" s="180" t="s">
        <v>1003</v>
      </c>
      <c r="H113" s="212"/>
      <c r="I113" s="84"/>
      <c r="J113" s="104"/>
      <c r="K113" s="106"/>
      <c r="L113" s="103" t="s">
        <v>826</v>
      </c>
      <c r="M113" s="230" t="s">
        <v>826</v>
      </c>
      <c r="N113" s="230" t="s">
        <v>826</v>
      </c>
      <c r="O113" s="231" t="s">
        <v>826</v>
      </c>
      <c r="P113" s="10"/>
    </row>
    <row r="114" spans="1:16" ht="17.45" customHeight="1" x14ac:dyDescent="0.25">
      <c r="A114" s="10"/>
      <c r="B114" s="84" t="s">
        <v>977</v>
      </c>
      <c r="C114" s="104"/>
      <c r="D114" s="106"/>
      <c r="E114" s="228" t="s">
        <v>1004</v>
      </c>
      <c r="F114" s="229"/>
      <c r="G114" s="180" t="s">
        <v>1005</v>
      </c>
      <c r="H114" s="212"/>
      <c r="I114" s="84"/>
      <c r="J114" s="104"/>
      <c r="K114" s="106"/>
      <c r="L114" s="103" t="s">
        <v>826</v>
      </c>
      <c r="M114" s="230" t="s">
        <v>826</v>
      </c>
      <c r="N114" s="230" t="s">
        <v>826</v>
      </c>
      <c r="O114" s="231" t="s">
        <v>826</v>
      </c>
      <c r="P114" s="10"/>
    </row>
    <row r="115" spans="1:16" ht="17.45" customHeight="1" x14ac:dyDescent="0.25">
      <c r="A115" s="10"/>
      <c r="B115" s="84" t="s">
        <v>1006</v>
      </c>
      <c r="C115" s="104"/>
      <c r="D115" s="106"/>
      <c r="E115" s="228" t="s">
        <v>1007</v>
      </c>
      <c r="F115" s="229"/>
      <c r="G115" s="180" t="s">
        <v>1008</v>
      </c>
      <c r="H115" s="212"/>
      <c r="I115" s="84"/>
      <c r="J115" s="104"/>
      <c r="K115" s="106"/>
      <c r="L115" s="103" t="s">
        <v>826</v>
      </c>
      <c r="M115" s="230" t="s">
        <v>826</v>
      </c>
      <c r="N115" s="230" t="s">
        <v>826</v>
      </c>
      <c r="O115" s="231" t="s">
        <v>826</v>
      </c>
      <c r="P115" s="10"/>
    </row>
    <row r="116" spans="1:16" ht="17.45" customHeight="1" x14ac:dyDescent="0.25">
      <c r="A116" s="10"/>
      <c r="B116" s="84" t="s">
        <v>1009</v>
      </c>
      <c r="C116" s="104"/>
      <c r="D116" s="106"/>
      <c r="E116" s="228" t="s">
        <v>1010</v>
      </c>
      <c r="F116" s="229"/>
      <c r="G116" s="180" t="s">
        <v>1011</v>
      </c>
      <c r="H116" s="212"/>
      <c r="I116" s="84"/>
      <c r="J116" s="104"/>
      <c r="K116" s="106"/>
      <c r="L116" s="103" t="s">
        <v>826</v>
      </c>
      <c r="M116" s="230" t="s">
        <v>826</v>
      </c>
      <c r="N116" s="230" t="s">
        <v>826</v>
      </c>
      <c r="O116" s="231" t="s">
        <v>826</v>
      </c>
      <c r="P116" s="10"/>
    </row>
    <row r="117" spans="1:16" ht="17.45" customHeight="1" x14ac:dyDescent="0.25">
      <c r="A117" s="10"/>
      <c r="B117" s="84" t="s">
        <v>1009</v>
      </c>
      <c r="C117" s="104"/>
      <c r="D117" s="106"/>
      <c r="E117" s="228" t="s">
        <v>1012</v>
      </c>
      <c r="F117" s="229"/>
      <c r="G117" s="180" t="s">
        <v>1013</v>
      </c>
      <c r="H117" s="212"/>
      <c r="I117" s="84"/>
      <c r="J117" s="104"/>
      <c r="K117" s="106"/>
      <c r="L117" s="103" t="s">
        <v>826</v>
      </c>
      <c r="M117" s="230" t="s">
        <v>826</v>
      </c>
      <c r="N117" s="230" t="s">
        <v>826</v>
      </c>
      <c r="O117" s="231" t="s">
        <v>826</v>
      </c>
      <c r="P117" s="10"/>
    </row>
    <row r="118" spans="1:16" ht="17.45" customHeight="1" x14ac:dyDescent="0.25">
      <c r="A118" s="10"/>
      <c r="B118" s="84" t="s">
        <v>977</v>
      </c>
      <c r="C118" s="104"/>
      <c r="D118" s="106"/>
      <c r="E118" s="228" t="s">
        <v>1014</v>
      </c>
      <c r="F118" s="229"/>
      <c r="G118" s="180" t="s">
        <v>1015</v>
      </c>
      <c r="H118" s="212"/>
      <c r="I118" s="84"/>
      <c r="J118" s="104"/>
      <c r="K118" s="106"/>
      <c r="L118" s="103" t="s">
        <v>826</v>
      </c>
      <c r="M118" s="230" t="s">
        <v>826</v>
      </c>
      <c r="N118" s="230" t="s">
        <v>826</v>
      </c>
      <c r="O118" s="231" t="s">
        <v>826</v>
      </c>
      <c r="P118" s="10"/>
    </row>
    <row r="119" spans="1:16" ht="17.45" customHeight="1" x14ac:dyDescent="0.25">
      <c r="A119" s="10"/>
      <c r="B119" s="84" t="s">
        <v>977</v>
      </c>
      <c r="C119" s="104"/>
      <c r="D119" s="106"/>
      <c r="E119" s="228" t="s">
        <v>1016</v>
      </c>
      <c r="F119" s="229"/>
      <c r="G119" s="180" t="s">
        <v>1017</v>
      </c>
      <c r="H119" s="212"/>
      <c r="I119" s="84"/>
      <c r="J119" s="104"/>
      <c r="K119" s="106"/>
      <c r="L119" s="103" t="s">
        <v>826</v>
      </c>
      <c r="M119" s="230" t="s">
        <v>826</v>
      </c>
      <c r="N119" s="230" t="s">
        <v>826</v>
      </c>
      <c r="O119" s="231" t="s">
        <v>826</v>
      </c>
      <c r="P119" s="10"/>
    </row>
    <row r="120" spans="1:16" ht="17.45" customHeight="1" x14ac:dyDescent="0.25">
      <c r="A120" s="10"/>
      <c r="B120" s="84" t="s">
        <v>1018</v>
      </c>
      <c r="C120" s="104"/>
      <c r="D120" s="106"/>
      <c r="E120" s="228" t="s">
        <v>1019</v>
      </c>
      <c r="F120" s="229"/>
      <c r="G120" s="180" t="s">
        <v>1020</v>
      </c>
      <c r="H120" s="212"/>
      <c r="I120" s="84"/>
      <c r="J120" s="104"/>
      <c r="K120" s="106"/>
      <c r="L120" s="103" t="s">
        <v>826</v>
      </c>
      <c r="M120" s="230" t="s">
        <v>826</v>
      </c>
      <c r="N120" s="230" t="s">
        <v>826</v>
      </c>
      <c r="O120" s="231" t="s">
        <v>826</v>
      </c>
      <c r="P120" s="10"/>
    </row>
    <row r="121" spans="1:16" ht="17.45" customHeight="1" x14ac:dyDescent="0.25">
      <c r="A121" s="10"/>
      <c r="B121" s="84" t="s">
        <v>1021</v>
      </c>
      <c r="C121" s="104"/>
      <c r="D121" s="106"/>
      <c r="E121" s="228" t="s">
        <v>1022</v>
      </c>
      <c r="F121" s="229"/>
      <c r="G121" s="180" t="s">
        <v>1023</v>
      </c>
      <c r="H121" s="212"/>
      <c r="I121" s="84"/>
      <c r="J121" s="104"/>
      <c r="K121" s="106"/>
      <c r="L121" s="103" t="s">
        <v>826</v>
      </c>
      <c r="M121" s="230" t="s">
        <v>826</v>
      </c>
      <c r="N121" s="230" t="s">
        <v>826</v>
      </c>
      <c r="O121" s="231" t="s">
        <v>826</v>
      </c>
      <c r="P121" s="10"/>
    </row>
    <row r="122" spans="1:16" ht="17.45" customHeight="1" x14ac:dyDescent="0.25">
      <c r="A122" s="10"/>
      <c r="B122" s="84" t="s">
        <v>1024</v>
      </c>
      <c r="C122" s="104"/>
      <c r="D122" s="106"/>
      <c r="E122" s="228" t="s">
        <v>1025</v>
      </c>
      <c r="F122" s="229"/>
      <c r="G122" s="180" t="s">
        <v>1026</v>
      </c>
      <c r="H122" s="212"/>
      <c r="I122" s="84"/>
      <c r="J122" s="104"/>
      <c r="K122" s="106"/>
      <c r="L122" s="103" t="s">
        <v>826</v>
      </c>
      <c r="M122" s="230" t="s">
        <v>826</v>
      </c>
      <c r="N122" s="230" t="s">
        <v>826</v>
      </c>
      <c r="O122" s="231" t="s">
        <v>826</v>
      </c>
      <c r="P122" s="10"/>
    </row>
    <row r="123" spans="1:16" ht="17.45" customHeight="1" x14ac:dyDescent="0.25">
      <c r="A123" s="10"/>
      <c r="B123" s="84" t="s">
        <v>1024</v>
      </c>
      <c r="C123" s="104"/>
      <c r="D123" s="106"/>
      <c r="E123" s="228" t="s">
        <v>1027</v>
      </c>
      <c r="F123" s="229"/>
      <c r="G123" s="180" t="s">
        <v>1028</v>
      </c>
      <c r="H123" s="212"/>
      <c r="I123" s="84"/>
      <c r="J123" s="104"/>
      <c r="K123" s="106"/>
      <c r="L123" s="103" t="s">
        <v>826</v>
      </c>
      <c r="M123" s="230" t="s">
        <v>826</v>
      </c>
      <c r="N123" s="230" t="s">
        <v>826</v>
      </c>
      <c r="O123" s="231" t="s">
        <v>826</v>
      </c>
      <c r="P123" s="10"/>
    </row>
    <row r="124" spans="1:16" ht="17.45" customHeight="1" x14ac:dyDescent="0.25">
      <c r="A124" s="10"/>
      <c r="B124" s="84" t="s">
        <v>1024</v>
      </c>
      <c r="C124" s="104"/>
      <c r="D124" s="106"/>
      <c r="E124" s="228" t="s">
        <v>1029</v>
      </c>
      <c r="F124" s="229"/>
      <c r="G124" s="180" t="s">
        <v>1030</v>
      </c>
      <c r="H124" s="212"/>
      <c r="I124" s="84"/>
      <c r="J124" s="104"/>
      <c r="K124" s="106"/>
      <c r="L124" s="103" t="s">
        <v>826</v>
      </c>
      <c r="M124" s="230" t="s">
        <v>826</v>
      </c>
      <c r="N124" s="230" t="s">
        <v>826</v>
      </c>
      <c r="O124" s="231" t="s">
        <v>826</v>
      </c>
      <c r="P124" s="10"/>
    </row>
    <row r="125" spans="1:16" ht="17.45" customHeight="1" x14ac:dyDescent="0.25">
      <c r="A125" s="10"/>
      <c r="B125" s="84" t="s">
        <v>1031</v>
      </c>
      <c r="C125" s="104"/>
      <c r="D125" s="106"/>
      <c r="E125" s="228" t="s">
        <v>1032</v>
      </c>
      <c r="F125" s="229"/>
      <c r="G125" s="180" t="s">
        <v>1033</v>
      </c>
      <c r="H125" s="212"/>
      <c r="I125" s="84"/>
      <c r="J125" s="104"/>
      <c r="K125" s="106"/>
      <c r="L125" s="103" t="s">
        <v>826</v>
      </c>
      <c r="M125" s="230" t="s">
        <v>826</v>
      </c>
      <c r="N125" s="230" t="s">
        <v>826</v>
      </c>
      <c r="O125" s="231" t="s">
        <v>826</v>
      </c>
      <c r="P125" s="10"/>
    </row>
    <row r="126" spans="1:16" ht="17.45" customHeight="1" x14ac:dyDescent="0.25">
      <c r="A126" s="10"/>
      <c r="B126" s="84" t="s">
        <v>935</v>
      </c>
      <c r="C126" s="104"/>
      <c r="D126" s="106"/>
      <c r="E126" s="228" t="s">
        <v>1034</v>
      </c>
      <c r="F126" s="229"/>
      <c r="G126" s="180" t="s">
        <v>1035</v>
      </c>
      <c r="H126" s="212"/>
      <c r="I126" s="84"/>
      <c r="J126" s="104"/>
      <c r="K126" s="106"/>
      <c r="L126" s="103" t="s">
        <v>850</v>
      </c>
      <c r="M126" s="230" t="s">
        <v>850</v>
      </c>
      <c r="N126" s="230" t="s">
        <v>850</v>
      </c>
      <c r="O126" s="231" t="s">
        <v>850</v>
      </c>
      <c r="P126" s="10"/>
    </row>
    <row r="127" spans="1:16" ht="17.45" customHeight="1" x14ac:dyDescent="0.25">
      <c r="A127" s="10"/>
      <c r="B127" s="84" t="s">
        <v>919</v>
      </c>
      <c r="C127" s="104"/>
      <c r="D127" s="106"/>
      <c r="E127" s="228" t="s">
        <v>1036</v>
      </c>
      <c r="F127" s="229"/>
      <c r="G127" s="180" t="s">
        <v>1037</v>
      </c>
      <c r="H127" s="212"/>
      <c r="I127" s="84"/>
      <c r="J127" s="104"/>
      <c r="K127" s="106"/>
      <c r="L127" s="103" t="s">
        <v>1038</v>
      </c>
      <c r="M127" s="230" t="s">
        <v>1038</v>
      </c>
      <c r="N127" s="230" t="s">
        <v>1038</v>
      </c>
      <c r="O127" s="231" t="s">
        <v>1038</v>
      </c>
      <c r="P127" s="10"/>
    </row>
    <row r="128" spans="1:16" ht="17.45" customHeight="1" x14ac:dyDescent="0.25">
      <c r="A128" s="10"/>
      <c r="B128" s="84" t="s">
        <v>1039</v>
      </c>
      <c r="C128" s="104"/>
      <c r="D128" s="106"/>
      <c r="E128" s="228">
        <v>39.840699999999998</v>
      </c>
      <c r="F128" s="229"/>
      <c r="G128" s="180">
        <v>72.898799999999994</v>
      </c>
      <c r="H128" s="212"/>
      <c r="I128" s="84"/>
      <c r="J128" s="104"/>
      <c r="K128" s="106"/>
      <c r="L128" s="103" t="s">
        <v>867</v>
      </c>
      <c r="M128" s="230" t="s">
        <v>867</v>
      </c>
      <c r="N128" s="230" t="s">
        <v>867</v>
      </c>
      <c r="O128" s="231" t="s">
        <v>867</v>
      </c>
      <c r="P128" s="10"/>
    </row>
    <row r="129" spans="1:16" x14ac:dyDescent="0.25">
      <c r="A129" s="10"/>
      <c r="B129" s="84" t="s">
        <v>1040</v>
      </c>
      <c r="C129" s="104"/>
      <c r="D129" s="106"/>
      <c r="E129" s="228">
        <v>41.1068</v>
      </c>
      <c r="F129" s="229"/>
      <c r="G129" s="180">
        <v>72.898799999999994</v>
      </c>
      <c r="H129" s="212"/>
      <c r="I129" s="84"/>
      <c r="J129" s="104"/>
      <c r="K129" s="106"/>
      <c r="L129" s="103" t="s">
        <v>867</v>
      </c>
      <c r="M129" s="230" t="s">
        <v>867</v>
      </c>
      <c r="N129" s="230" t="s">
        <v>867</v>
      </c>
      <c r="O129" s="231" t="s">
        <v>867</v>
      </c>
      <c r="P129" s="10"/>
    </row>
    <row r="130" spans="1:16" x14ac:dyDescent="0.25">
      <c r="A130" s="10"/>
      <c r="B130" s="84" t="s">
        <v>1041</v>
      </c>
      <c r="C130" s="104"/>
      <c r="D130" s="106"/>
      <c r="E130" s="228">
        <v>42.286700000000003</v>
      </c>
      <c r="F130" s="229"/>
      <c r="G130" s="180">
        <v>72.520499999999998</v>
      </c>
      <c r="H130" s="212"/>
      <c r="I130" s="84"/>
      <c r="J130" s="104"/>
      <c r="K130" s="106"/>
      <c r="L130" s="103" t="s">
        <v>867</v>
      </c>
      <c r="M130" s="230" t="s">
        <v>867</v>
      </c>
      <c r="N130" s="230" t="s">
        <v>867</v>
      </c>
      <c r="O130" s="231" t="s">
        <v>867</v>
      </c>
      <c r="P130" s="10"/>
    </row>
    <row r="131" spans="1:16" x14ac:dyDescent="0.25">
      <c r="A131" s="10"/>
      <c r="B131" s="84" t="s">
        <v>1042</v>
      </c>
      <c r="C131" s="104"/>
      <c r="D131" s="106"/>
      <c r="E131" s="228">
        <v>42.5655</v>
      </c>
      <c r="F131" s="229"/>
      <c r="G131" s="180">
        <v>74.405699999999996</v>
      </c>
      <c r="H131" s="212"/>
      <c r="I131" s="84"/>
      <c r="J131" s="104"/>
      <c r="K131" s="106"/>
      <c r="L131" s="103" t="s">
        <v>867</v>
      </c>
      <c r="M131" s="230" t="s">
        <v>867</v>
      </c>
      <c r="N131" s="230" t="s">
        <v>867</v>
      </c>
      <c r="O131" s="231" t="s">
        <v>867</v>
      </c>
      <c r="P131" s="10"/>
    </row>
    <row r="132" spans="1:16" x14ac:dyDescent="0.25">
      <c r="A132" s="10"/>
      <c r="B132" s="84" t="s">
        <v>1043</v>
      </c>
      <c r="C132" s="104"/>
      <c r="D132" s="106"/>
      <c r="E132" s="228">
        <v>42.185899999999997</v>
      </c>
      <c r="F132" s="229"/>
      <c r="G132" s="180">
        <v>77.561899999999994</v>
      </c>
      <c r="H132" s="212"/>
      <c r="I132" s="84"/>
      <c r="J132" s="104"/>
      <c r="K132" s="106"/>
      <c r="L132" s="103" t="s">
        <v>867</v>
      </c>
      <c r="M132" s="230" t="s">
        <v>867</v>
      </c>
      <c r="N132" s="230" t="s">
        <v>867</v>
      </c>
      <c r="O132" s="231" t="s">
        <v>867</v>
      </c>
      <c r="P132" s="10"/>
    </row>
    <row r="133" spans="1:16" ht="17.45" customHeight="1" x14ac:dyDescent="0.25">
      <c r="A133" s="10"/>
      <c r="B133" s="84" t="s">
        <v>1044</v>
      </c>
      <c r="C133" s="104"/>
      <c r="D133" s="106"/>
      <c r="E133" s="228" t="s">
        <v>1045</v>
      </c>
      <c r="F133" s="229"/>
      <c r="G133" s="180" t="s">
        <v>1046</v>
      </c>
      <c r="H133" s="212"/>
      <c r="I133" s="84"/>
      <c r="J133" s="104"/>
      <c r="K133" s="106"/>
      <c r="L133" s="103" t="s">
        <v>1047</v>
      </c>
      <c r="M133" s="230" t="s">
        <v>1047</v>
      </c>
      <c r="N133" s="230" t="s">
        <v>1047</v>
      </c>
      <c r="O133" s="231" t="s">
        <v>1047</v>
      </c>
      <c r="P133" s="10"/>
    </row>
    <row r="134" spans="1:16" ht="17.45" customHeight="1" x14ac:dyDescent="0.25">
      <c r="A134" s="10"/>
      <c r="B134" s="84" t="s">
        <v>1048</v>
      </c>
      <c r="C134" s="104"/>
      <c r="D134" s="106"/>
      <c r="E134" s="228" t="s">
        <v>1049</v>
      </c>
      <c r="F134" s="229"/>
      <c r="G134" s="180" t="s">
        <v>1050</v>
      </c>
      <c r="H134" s="212"/>
      <c r="I134" s="84"/>
      <c r="J134" s="104"/>
      <c r="K134" s="106"/>
      <c r="L134" s="103" t="s">
        <v>1051</v>
      </c>
      <c r="M134" s="230" t="s">
        <v>1051</v>
      </c>
      <c r="N134" s="230" t="s">
        <v>1051</v>
      </c>
      <c r="O134" s="231" t="s">
        <v>1051</v>
      </c>
      <c r="P134" s="10"/>
    </row>
    <row r="135" spans="1:16" ht="17.45" customHeight="1" x14ac:dyDescent="0.25">
      <c r="A135" s="10"/>
      <c r="B135" s="84" t="s">
        <v>1052</v>
      </c>
      <c r="C135" s="104"/>
      <c r="D135" s="106"/>
      <c r="E135" s="228" t="s">
        <v>1053</v>
      </c>
      <c r="F135" s="229"/>
      <c r="G135" s="180" t="s">
        <v>1054</v>
      </c>
      <c r="H135" s="212"/>
      <c r="I135" s="84"/>
      <c r="J135" s="104"/>
      <c r="K135" s="106"/>
      <c r="L135" s="103" t="s">
        <v>1055</v>
      </c>
      <c r="M135" s="230" t="s">
        <v>1055</v>
      </c>
      <c r="N135" s="230" t="s">
        <v>1055</v>
      </c>
      <c r="O135" s="231" t="s">
        <v>1055</v>
      </c>
      <c r="P135" s="10"/>
    </row>
    <row r="136" spans="1:16" ht="17.45" customHeight="1" x14ac:dyDescent="0.25">
      <c r="A136" s="10"/>
      <c r="B136" s="84" t="s">
        <v>1056</v>
      </c>
      <c r="C136" s="104"/>
      <c r="D136" s="106"/>
      <c r="E136" s="228" t="s">
        <v>1057</v>
      </c>
      <c r="F136" s="229"/>
      <c r="G136" s="180" t="s">
        <v>1058</v>
      </c>
      <c r="H136" s="212"/>
      <c r="I136" s="84"/>
      <c r="J136" s="104"/>
      <c r="K136" s="106"/>
      <c r="L136" s="103" t="s">
        <v>1055</v>
      </c>
      <c r="M136" s="230" t="s">
        <v>1055</v>
      </c>
      <c r="N136" s="230" t="s">
        <v>1055</v>
      </c>
      <c r="O136" s="231" t="s">
        <v>1055</v>
      </c>
      <c r="P136" s="10"/>
    </row>
    <row r="137" spans="1:16" ht="17.100000000000001" customHeight="1" x14ac:dyDescent="0.25">
      <c r="A137" s="10"/>
      <c r="B137" s="84" t="s">
        <v>1059</v>
      </c>
      <c r="C137" s="104"/>
      <c r="D137" s="106"/>
      <c r="E137" s="228" t="s">
        <v>1060</v>
      </c>
      <c r="F137" s="229"/>
      <c r="G137" s="180" t="s">
        <v>1061</v>
      </c>
      <c r="H137" s="212"/>
      <c r="I137" s="84"/>
      <c r="J137" s="104"/>
      <c r="K137" s="106"/>
      <c r="L137" s="103" t="s">
        <v>850</v>
      </c>
      <c r="M137" s="230" t="s">
        <v>850</v>
      </c>
      <c r="N137" s="230" t="s">
        <v>850</v>
      </c>
      <c r="O137" s="231" t="s">
        <v>850</v>
      </c>
      <c r="P137" s="10"/>
    </row>
    <row r="138" spans="1:16" ht="17.100000000000001" customHeight="1" x14ac:dyDescent="0.25">
      <c r="A138" s="10"/>
      <c r="B138" s="84" t="s">
        <v>1062</v>
      </c>
      <c r="C138" s="104"/>
      <c r="D138" s="106"/>
      <c r="E138" s="228" t="s">
        <v>1063</v>
      </c>
      <c r="F138" s="229"/>
      <c r="G138" s="180" t="s">
        <v>1064</v>
      </c>
      <c r="H138" s="212"/>
      <c r="I138" s="84"/>
      <c r="J138" s="104"/>
      <c r="K138" s="106"/>
      <c r="L138" s="103" t="s">
        <v>850</v>
      </c>
      <c r="M138" s="230" t="s">
        <v>850</v>
      </c>
      <c r="N138" s="230" t="s">
        <v>850</v>
      </c>
      <c r="O138" s="231" t="s">
        <v>850</v>
      </c>
      <c r="P138" s="10"/>
    </row>
    <row r="139" spans="1:16" ht="17.100000000000001" customHeight="1" x14ac:dyDescent="0.25">
      <c r="A139" s="10"/>
      <c r="B139" s="84" t="s">
        <v>1065</v>
      </c>
      <c r="C139" s="104"/>
      <c r="D139" s="106"/>
      <c r="E139" s="228" t="s">
        <v>1066</v>
      </c>
      <c r="F139" s="229"/>
      <c r="G139" s="180" t="s">
        <v>1067</v>
      </c>
      <c r="H139" s="212"/>
      <c r="I139" s="84"/>
      <c r="J139" s="104"/>
      <c r="K139" s="106"/>
      <c r="L139" s="103" t="s">
        <v>850</v>
      </c>
      <c r="M139" s="230" t="s">
        <v>850</v>
      </c>
      <c r="N139" s="230" t="s">
        <v>850</v>
      </c>
      <c r="O139" s="231" t="s">
        <v>850</v>
      </c>
      <c r="P139" s="10"/>
    </row>
    <row r="140" spans="1:16" ht="17.100000000000001" customHeight="1" x14ac:dyDescent="0.25">
      <c r="A140" s="10"/>
      <c r="B140" s="84" t="s">
        <v>1068</v>
      </c>
      <c r="C140" s="104"/>
      <c r="D140" s="106"/>
      <c r="E140" s="228" t="s">
        <v>1069</v>
      </c>
      <c r="F140" s="229"/>
      <c r="G140" s="180" t="s">
        <v>1070</v>
      </c>
      <c r="H140" s="212"/>
      <c r="I140" s="84"/>
      <c r="J140" s="104"/>
      <c r="K140" s="106"/>
      <c r="L140" s="103" t="s">
        <v>850</v>
      </c>
      <c r="M140" s="230" t="s">
        <v>850</v>
      </c>
      <c r="N140" s="230" t="s">
        <v>850</v>
      </c>
      <c r="O140" s="231" t="s">
        <v>850</v>
      </c>
      <c r="P140" s="10"/>
    </row>
    <row r="141" spans="1:16" ht="17.100000000000001" customHeight="1" x14ac:dyDescent="0.25">
      <c r="A141" s="10"/>
      <c r="B141" s="84" t="s">
        <v>1071</v>
      </c>
      <c r="C141" s="104"/>
      <c r="D141" s="106"/>
      <c r="E141" s="228" t="s">
        <v>1072</v>
      </c>
      <c r="F141" s="229"/>
      <c r="G141" s="180" t="s">
        <v>1073</v>
      </c>
      <c r="H141" s="212"/>
      <c r="I141" s="84"/>
      <c r="J141" s="104"/>
      <c r="K141" s="106"/>
      <c r="L141" s="103" t="s">
        <v>850</v>
      </c>
      <c r="M141" s="230" t="s">
        <v>850</v>
      </c>
      <c r="N141" s="230" t="s">
        <v>850</v>
      </c>
      <c r="O141" s="231" t="s">
        <v>850</v>
      </c>
      <c r="P141" s="10"/>
    </row>
    <row r="142" spans="1:16" ht="17.45" customHeight="1" x14ac:dyDescent="0.25">
      <c r="A142" s="10"/>
      <c r="B142" s="84" t="s">
        <v>1074</v>
      </c>
      <c r="C142" s="104"/>
      <c r="D142" s="106"/>
      <c r="E142" s="228" t="s">
        <v>1075</v>
      </c>
      <c r="F142" s="229"/>
      <c r="G142" s="180" t="s">
        <v>1076</v>
      </c>
      <c r="H142" s="212"/>
      <c r="I142" s="84"/>
      <c r="J142" s="104"/>
      <c r="K142" s="106"/>
      <c r="L142" s="103" t="s">
        <v>850</v>
      </c>
      <c r="M142" s="230" t="s">
        <v>850</v>
      </c>
      <c r="N142" s="230" t="s">
        <v>850</v>
      </c>
      <c r="O142" s="231" t="s">
        <v>850</v>
      </c>
      <c r="P142" s="10"/>
    </row>
    <row r="143" spans="1:16" ht="17.45" customHeight="1" x14ac:dyDescent="0.25">
      <c r="A143" s="10"/>
      <c r="B143" s="84" t="s">
        <v>1077</v>
      </c>
      <c r="C143" s="104"/>
      <c r="D143" s="106"/>
      <c r="E143" s="228" t="s">
        <v>1078</v>
      </c>
      <c r="F143" s="229"/>
      <c r="G143" s="180" t="s">
        <v>1079</v>
      </c>
      <c r="H143" s="212"/>
      <c r="I143" s="84"/>
      <c r="J143" s="104"/>
      <c r="K143" s="106"/>
      <c r="L143" s="103" t="s">
        <v>850</v>
      </c>
      <c r="M143" s="230" t="s">
        <v>850</v>
      </c>
      <c r="N143" s="230" t="s">
        <v>850</v>
      </c>
      <c r="O143" s="231" t="s">
        <v>850</v>
      </c>
      <c r="P143" s="10"/>
    </row>
    <row r="144" spans="1:16" ht="17.45" customHeight="1" x14ac:dyDescent="0.25">
      <c r="A144" s="10"/>
      <c r="B144" s="84" t="s">
        <v>1080</v>
      </c>
      <c r="C144" s="104"/>
      <c r="D144" s="106"/>
      <c r="E144" s="228" t="s">
        <v>1081</v>
      </c>
      <c r="F144" s="229"/>
      <c r="G144" s="180" t="s">
        <v>1082</v>
      </c>
      <c r="H144" s="212"/>
      <c r="I144" s="84"/>
      <c r="J144" s="104"/>
      <c r="K144" s="106"/>
      <c r="L144" s="103" t="s">
        <v>850</v>
      </c>
      <c r="M144" s="230" t="s">
        <v>850</v>
      </c>
      <c r="N144" s="230" t="s">
        <v>850</v>
      </c>
      <c r="O144" s="231" t="s">
        <v>850</v>
      </c>
      <c r="P144" s="10"/>
    </row>
    <row r="145" spans="1:16" ht="17.45" customHeight="1" x14ac:dyDescent="0.25">
      <c r="A145" s="10"/>
      <c r="B145" s="84" t="s">
        <v>1083</v>
      </c>
      <c r="C145" s="104"/>
      <c r="D145" s="106"/>
      <c r="E145" s="228" t="s">
        <v>1084</v>
      </c>
      <c r="F145" s="229"/>
      <c r="G145" s="180" t="s">
        <v>1085</v>
      </c>
      <c r="H145" s="212"/>
      <c r="I145" s="84"/>
      <c r="J145" s="104"/>
      <c r="K145" s="106"/>
      <c r="L145" s="103" t="s">
        <v>850</v>
      </c>
      <c r="M145" s="230" t="s">
        <v>850</v>
      </c>
      <c r="N145" s="230" t="s">
        <v>850</v>
      </c>
      <c r="O145" s="231" t="s">
        <v>850</v>
      </c>
      <c r="P145" s="10"/>
    </row>
    <row r="146" spans="1:16" ht="17.45" customHeight="1" x14ac:dyDescent="0.25">
      <c r="A146" s="10"/>
      <c r="B146" s="84" t="s">
        <v>1086</v>
      </c>
      <c r="C146" s="104"/>
      <c r="D146" s="106"/>
      <c r="E146" s="228" t="s">
        <v>1087</v>
      </c>
      <c r="F146" s="229"/>
      <c r="G146" s="180" t="s">
        <v>1088</v>
      </c>
      <c r="H146" s="212"/>
      <c r="I146" s="84"/>
      <c r="J146" s="104"/>
      <c r="K146" s="106"/>
      <c r="L146" s="103" t="s">
        <v>850</v>
      </c>
      <c r="M146" s="230" t="s">
        <v>850</v>
      </c>
      <c r="N146" s="230" t="s">
        <v>850</v>
      </c>
      <c r="O146" s="231" t="s">
        <v>850</v>
      </c>
      <c r="P146" s="10"/>
    </row>
    <row r="147" spans="1:16" ht="17.45" customHeight="1" x14ac:dyDescent="0.25">
      <c r="A147" s="10"/>
      <c r="B147" s="84" t="s">
        <v>1089</v>
      </c>
      <c r="C147" s="104"/>
      <c r="D147" s="106"/>
      <c r="E147" s="228">
        <v>37.9114</v>
      </c>
      <c r="F147" s="229"/>
      <c r="G147" s="180">
        <v>69.096999999999994</v>
      </c>
      <c r="H147" s="212"/>
      <c r="I147" s="84"/>
      <c r="J147" s="104"/>
      <c r="K147" s="106"/>
      <c r="L147" s="103" t="s">
        <v>867</v>
      </c>
      <c r="M147" s="230" t="s">
        <v>867</v>
      </c>
      <c r="N147" s="230" t="s">
        <v>867</v>
      </c>
      <c r="O147" s="231" t="s">
        <v>867</v>
      </c>
      <c r="P147" s="10"/>
    </row>
    <row r="148" spans="1:16" ht="17.45" customHeight="1" x14ac:dyDescent="0.25">
      <c r="A148" s="10"/>
      <c r="B148" s="84" t="s">
        <v>1090</v>
      </c>
      <c r="C148" s="104"/>
      <c r="D148" s="106"/>
      <c r="E148" s="228">
        <v>39.515500000000003</v>
      </c>
      <c r="F148" s="229"/>
      <c r="G148" s="180">
        <v>69.096999999999994</v>
      </c>
      <c r="H148" s="212"/>
      <c r="I148" s="84"/>
      <c r="J148" s="104"/>
      <c r="K148" s="106"/>
      <c r="L148" s="103" t="s">
        <v>867</v>
      </c>
      <c r="M148" s="230" t="s">
        <v>867</v>
      </c>
      <c r="N148" s="230" t="s">
        <v>867</v>
      </c>
      <c r="O148" s="231" t="s">
        <v>867</v>
      </c>
      <c r="P148" s="10"/>
    </row>
    <row r="149" spans="1:16" ht="17.45" customHeight="1" x14ac:dyDescent="0.25">
      <c r="A149" s="10"/>
      <c r="B149" s="84" t="s">
        <v>1091</v>
      </c>
      <c r="C149" s="104"/>
      <c r="D149" s="106"/>
      <c r="E149" s="228">
        <v>39.25</v>
      </c>
      <c r="F149" s="229"/>
      <c r="G149" s="180">
        <v>71.5</v>
      </c>
      <c r="H149" s="212"/>
      <c r="I149" s="84"/>
      <c r="J149" s="104"/>
      <c r="K149" s="106"/>
      <c r="L149" s="103" t="s">
        <v>867</v>
      </c>
      <c r="M149" s="230" t="s">
        <v>867</v>
      </c>
      <c r="N149" s="230" t="s">
        <v>867</v>
      </c>
      <c r="O149" s="231" t="s">
        <v>867</v>
      </c>
      <c r="P149" s="10"/>
    </row>
    <row r="150" spans="1:16" ht="17.45" customHeight="1" x14ac:dyDescent="0.25">
      <c r="A150" s="10"/>
      <c r="B150" s="84" t="s">
        <v>1092</v>
      </c>
      <c r="C150" s="104"/>
      <c r="D150" s="106"/>
      <c r="E150" s="228">
        <v>37.874099999999999</v>
      </c>
      <c r="F150" s="229"/>
      <c r="G150" s="180">
        <v>30.850899999999999</v>
      </c>
      <c r="H150" s="212"/>
      <c r="I150" s="84"/>
      <c r="J150" s="104"/>
      <c r="K150" s="106"/>
      <c r="L150" s="103" t="s">
        <v>850</v>
      </c>
      <c r="M150" s="230" t="s">
        <v>850</v>
      </c>
      <c r="N150" s="230" t="s">
        <v>850</v>
      </c>
      <c r="O150" s="231" t="s">
        <v>850</v>
      </c>
      <c r="P150" s="10"/>
    </row>
    <row r="151" spans="1:16" ht="29.25" customHeight="1" x14ac:dyDescent="0.25">
      <c r="A151" s="10"/>
      <c r="B151" s="84" t="s">
        <v>1093</v>
      </c>
      <c r="C151" s="104"/>
      <c r="D151" s="106"/>
      <c r="E151" s="228">
        <v>40.843725999999997</v>
      </c>
      <c r="F151" s="229"/>
      <c r="G151" s="180">
        <v>31.147969</v>
      </c>
      <c r="H151" s="212"/>
      <c r="I151" s="84"/>
      <c r="J151" s="104"/>
      <c r="K151" s="106"/>
      <c r="L151" s="103" t="s">
        <v>1094</v>
      </c>
      <c r="M151" s="230" t="s">
        <v>1094</v>
      </c>
      <c r="N151" s="230" t="s">
        <v>1094</v>
      </c>
      <c r="O151" s="231" t="s">
        <v>1094</v>
      </c>
      <c r="P151" s="10"/>
    </row>
    <row r="152" spans="1:16" ht="32.25" customHeight="1" x14ac:dyDescent="0.25">
      <c r="A152" s="10"/>
      <c r="B152" s="84" t="s">
        <v>1095</v>
      </c>
      <c r="C152" s="104"/>
      <c r="D152" s="106"/>
      <c r="E152" s="228">
        <v>40.223709999999997</v>
      </c>
      <c r="F152" s="229"/>
      <c r="G152" s="180">
        <v>29.002510000000001</v>
      </c>
      <c r="H152" s="212"/>
      <c r="I152" s="84"/>
      <c r="J152" s="104"/>
      <c r="K152" s="106"/>
      <c r="L152" s="103" t="s">
        <v>1094</v>
      </c>
      <c r="M152" s="230" t="s">
        <v>1094</v>
      </c>
      <c r="N152" s="230" t="s">
        <v>1094</v>
      </c>
      <c r="O152" s="231" t="s">
        <v>1094</v>
      </c>
      <c r="P152" s="10"/>
    </row>
    <row r="153" spans="1:16" ht="29.25" customHeight="1" x14ac:dyDescent="0.25">
      <c r="A153" s="10"/>
      <c r="B153" s="84" t="s">
        <v>1096</v>
      </c>
      <c r="C153" s="104"/>
      <c r="D153" s="106"/>
      <c r="E153" s="228">
        <v>38.731442999999999</v>
      </c>
      <c r="F153" s="229"/>
      <c r="G153" s="180">
        <v>27.434356999999999</v>
      </c>
      <c r="H153" s="212"/>
      <c r="I153" s="84"/>
      <c r="J153" s="104"/>
      <c r="K153" s="106"/>
      <c r="L153" s="103" t="s">
        <v>1094</v>
      </c>
      <c r="M153" s="230" t="s">
        <v>1094</v>
      </c>
      <c r="N153" s="230" t="s">
        <v>1094</v>
      </c>
      <c r="O153" s="231" t="s">
        <v>1094</v>
      </c>
      <c r="P153" s="10"/>
    </row>
    <row r="154" spans="1:16" ht="33" customHeight="1" x14ac:dyDescent="0.25">
      <c r="A154" s="10"/>
      <c r="B154" s="84" t="s">
        <v>1097</v>
      </c>
      <c r="C154" s="104"/>
      <c r="D154" s="106"/>
      <c r="E154" s="228">
        <v>37.764220000000002</v>
      </c>
      <c r="F154" s="229"/>
      <c r="G154" s="180">
        <v>29.09864</v>
      </c>
      <c r="H154" s="212"/>
      <c r="I154" s="84"/>
      <c r="J154" s="104"/>
      <c r="K154" s="106"/>
      <c r="L154" s="103" t="s">
        <v>1094</v>
      </c>
      <c r="M154" s="230" t="s">
        <v>1094</v>
      </c>
      <c r="N154" s="230" t="s">
        <v>1094</v>
      </c>
      <c r="O154" s="231" t="s">
        <v>1094</v>
      </c>
      <c r="P154" s="10"/>
    </row>
    <row r="155" spans="1:16" ht="27" customHeight="1" x14ac:dyDescent="0.25">
      <c r="A155" s="10"/>
      <c r="B155" s="84" t="s">
        <v>1098</v>
      </c>
      <c r="C155" s="104"/>
      <c r="D155" s="106"/>
      <c r="E155" s="228">
        <v>37.077770000000001</v>
      </c>
      <c r="F155" s="229"/>
      <c r="G155" s="180">
        <v>29.352990999999999</v>
      </c>
      <c r="H155" s="212"/>
      <c r="I155" s="84"/>
      <c r="J155" s="104"/>
      <c r="K155" s="106"/>
      <c r="L155" s="103" t="s">
        <v>1094</v>
      </c>
      <c r="M155" s="230" t="s">
        <v>1094</v>
      </c>
      <c r="N155" s="230" t="s">
        <v>1094</v>
      </c>
      <c r="O155" s="231" t="s">
        <v>1094</v>
      </c>
      <c r="P155" s="10"/>
    </row>
    <row r="156" spans="1:16" ht="27" customHeight="1" x14ac:dyDescent="0.25">
      <c r="A156" s="10"/>
      <c r="B156" s="84" t="s">
        <v>1099</v>
      </c>
      <c r="C156" s="104"/>
      <c r="D156" s="106"/>
      <c r="E156" s="228">
        <v>38.766527000000004</v>
      </c>
      <c r="F156" s="229"/>
      <c r="G156" s="180">
        <v>30.543503999999999</v>
      </c>
      <c r="H156" s="212"/>
      <c r="I156" s="84"/>
      <c r="J156" s="104"/>
      <c r="K156" s="106"/>
      <c r="L156" s="103" t="s">
        <v>1094</v>
      </c>
      <c r="M156" s="230" t="s">
        <v>1094</v>
      </c>
      <c r="N156" s="230" t="s">
        <v>1094</v>
      </c>
      <c r="O156" s="231" t="s">
        <v>1094</v>
      </c>
      <c r="P156" s="10"/>
    </row>
    <row r="157" spans="1:16" ht="36" customHeight="1" x14ac:dyDescent="0.25">
      <c r="A157" s="10"/>
      <c r="B157" s="84" t="s">
        <v>1100</v>
      </c>
      <c r="C157" s="104"/>
      <c r="D157" s="106"/>
      <c r="E157" s="228">
        <v>39.957892000000001</v>
      </c>
      <c r="F157" s="229"/>
      <c r="G157" s="180">
        <v>32.814008000000001</v>
      </c>
      <c r="H157" s="212"/>
      <c r="I157" s="84"/>
      <c r="J157" s="104"/>
      <c r="K157" s="106"/>
      <c r="L157" s="103" t="s">
        <v>1094</v>
      </c>
      <c r="M157" s="230" t="s">
        <v>1094</v>
      </c>
      <c r="N157" s="230" t="s">
        <v>1094</v>
      </c>
      <c r="O157" s="231" t="s">
        <v>1094</v>
      </c>
      <c r="P157" s="10"/>
    </row>
    <row r="158" spans="1:16" ht="36" customHeight="1" x14ac:dyDescent="0.25">
      <c r="A158" s="10"/>
      <c r="B158" s="84" t="s">
        <v>1101</v>
      </c>
      <c r="C158" s="104"/>
      <c r="D158" s="106"/>
      <c r="E158" s="228">
        <v>39.813983999999998</v>
      </c>
      <c r="F158" s="229"/>
      <c r="G158" s="180">
        <v>33.490743000000002</v>
      </c>
      <c r="H158" s="212"/>
      <c r="I158" s="84"/>
      <c r="J158" s="104"/>
      <c r="K158" s="106"/>
      <c r="L158" s="103" t="s">
        <v>1094</v>
      </c>
      <c r="M158" s="230" t="s">
        <v>1094</v>
      </c>
      <c r="N158" s="230" t="s">
        <v>1094</v>
      </c>
      <c r="O158" s="231" t="s">
        <v>1094</v>
      </c>
      <c r="P158" s="10"/>
    </row>
    <row r="159" spans="1:16" ht="36" customHeight="1" x14ac:dyDescent="0.25">
      <c r="A159" s="10"/>
      <c r="B159" s="84" t="s">
        <v>1102</v>
      </c>
      <c r="C159" s="104"/>
      <c r="D159" s="106"/>
      <c r="E159" s="228">
        <v>40.313918999999999</v>
      </c>
      <c r="F159" s="229"/>
      <c r="G159" s="180">
        <v>36.552460000000004</v>
      </c>
      <c r="H159" s="212"/>
      <c r="I159" s="84"/>
      <c r="J159" s="104"/>
      <c r="K159" s="106"/>
      <c r="L159" s="103" t="s">
        <v>1094</v>
      </c>
      <c r="M159" s="230" t="s">
        <v>1094</v>
      </c>
      <c r="N159" s="230" t="s">
        <v>1094</v>
      </c>
      <c r="O159" s="231" t="s">
        <v>1094</v>
      </c>
      <c r="P159" s="10"/>
    </row>
    <row r="160" spans="1:16" ht="27.75" customHeight="1" x14ac:dyDescent="0.25">
      <c r="A160" s="10"/>
      <c r="B160" s="84" t="s">
        <v>1103</v>
      </c>
      <c r="C160" s="104"/>
      <c r="D160" s="106"/>
      <c r="E160" s="228">
        <v>37.03087</v>
      </c>
      <c r="F160" s="229"/>
      <c r="G160" s="180">
        <v>30.60305</v>
      </c>
      <c r="H160" s="212"/>
      <c r="I160" s="84"/>
      <c r="J160" s="104"/>
      <c r="K160" s="106"/>
      <c r="L160" s="103" t="s">
        <v>1094</v>
      </c>
      <c r="M160" s="230" t="s">
        <v>1094</v>
      </c>
      <c r="N160" s="230" t="s">
        <v>1094</v>
      </c>
      <c r="O160" s="231" t="s">
        <v>1094</v>
      </c>
      <c r="P160" s="10"/>
    </row>
    <row r="161" spans="1:16" ht="34.5" customHeight="1" x14ac:dyDescent="0.25">
      <c r="A161" s="10"/>
      <c r="B161" s="84" t="s">
        <v>1104</v>
      </c>
      <c r="C161" s="104"/>
      <c r="D161" s="106"/>
      <c r="E161" s="228">
        <v>40.967199999999998</v>
      </c>
      <c r="F161" s="229"/>
      <c r="G161" s="180">
        <v>29.068349999999999</v>
      </c>
      <c r="H161" s="212"/>
      <c r="I161" s="84"/>
      <c r="J161" s="104"/>
      <c r="K161" s="106"/>
      <c r="L161" s="103" t="s">
        <v>1094</v>
      </c>
      <c r="M161" s="230" t="s">
        <v>1094</v>
      </c>
      <c r="N161" s="230" t="s">
        <v>1094</v>
      </c>
      <c r="O161" s="231" t="s">
        <v>1094</v>
      </c>
      <c r="P161" s="10"/>
    </row>
    <row r="162" spans="1:16" ht="17.45" customHeight="1" x14ac:dyDescent="0.25">
      <c r="A162" s="10"/>
      <c r="B162" s="84"/>
      <c r="C162" s="104"/>
      <c r="D162" s="106"/>
      <c r="E162" s="84"/>
      <c r="F162" s="106"/>
      <c r="G162" s="84"/>
      <c r="H162" s="106"/>
      <c r="I162" s="84"/>
      <c r="J162" s="104"/>
      <c r="K162" s="106"/>
      <c r="L162" s="84"/>
      <c r="M162" s="104"/>
      <c r="N162" s="104"/>
      <c r="O162" s="106"/>
      <c r="P162" s="10"/>
    </row>
    <row r="163" spans="1:16" x14ac:dyDescent="0.25">
      <c r="A163" s="10"/>
      <c r="B163" s="10"/>
      <c r="C163" s="10"/>
      <c r="D163" s="10"/>
      <c r="E163" s="10"/>
      <c r="F163" s="10"/>
      <c r="G163" s="10"/>
      <c r="H163" s="10"/>
      <c r="I163" s="10"/>
      <c r="J163" s="10"/>
      <c r="K163" s="10"/>
      <c r="L163" s="10"/>
      <c r="M163" s="10"/>
      <c r="N163" s="10"/>
      <c r="O163" s="10"/>
      <c r="P163" s="10"/>
    </row>
    <row r="164" spans="1:16" x14ac:dyDescent="0.25">
      <c r="A164" s="10"/>
      <c r="B164" s="10"/>
      <c r="C164" s="10"/>
      <c r="D164" s="10"/>
      <c r="E164" s="10"/>
      <c r="F164" s="10"/>
      <c r="G164" s="10"/>
      <c r="H164" s="10"/>
      <c r="I164" s="10"/>
      <c r="J164" s="10"/>
      <c r="K164" s="10"/>
      <c r="L164" s="10"/>
      <c r="M164" s="10"/>
      <c r="N164" s="10"/>
      <c r="O164" s="10"/>
      <c r="P164" s="10"/>
    </row>
    <row r="165" spans="1:16" x14ac:dyDescent="0.25">
      <c r="A165" s="10"/>
      <c r="B165" s="109"/>
      <c r="C165" s="81"/>
      <c r="D165" s="81"/>
      <c r="E165" s="81"/>
      <c r="F165" s="81"/>
      <c r="G165" s="81"/>
      <c r="H165" s="81"/>
      <c r="I165" s="81"/>
      <c r="J165" s="81"/>
      <c r="K165" s="81"/>
      <c r="L165" s="81"/>
      <c r="M165" s="81"/>
      <c r="N165" s="81"/>
      <c r="O165" s="81"/>
      <c r="P165" s="10"/>
    </row>
    <row r="166" spans="1:16" ht="17.100000000000001" customHeight="1" x14ac:dyDescent="0.25">
      <c r="A166" s="10"/>
      <c r="B166" s="81"/>
      <c r="C166" s="81"/>
      <c r="D166" s="81"/>
      <c r="E166" s="81"/>
      <c r="F166" s="81"/>
      <c r="G166" s="81"/>
      <c r="H166" s="81"/>
      <c r="I166" s="81"/>
      <c r="J166" s="81"/>
      <c r="K166" s="81"/>
      <c r="L166" s="81"/>
      <c r="M166" s="81"/>
      <c r="N166" s="81"/>
      <c r="O166" s="81"/>
      <c r="P166" s="10"/>
    </row>
  </sheetData>
  <sheetProtection sheet="1" objects="1" scenarios="1" formatColumns="0" formatRows="0"/>
  <mergeCells count="776">
    <mergeCell ref="B1:O1"/>
    <mergeCell ref="I9:K9"/>
    <mergeCell ref="E9:F9"/>
    <mergeCell ref="L9:O9"/>
    <mergeCell ref="G9:H9"/>
    <mergeCell ref="I136:K136"/>
    <mergeCell ref="L136:O136"/>
    <mergeCell ref="E101:F101"/>
    <mergeCell ref="G101:H101"/>
    <mergeCell ref="I101:K101"/>
    <mergeCell ref="I110:K110"/>
    <mergeCell ref="B9:D9"/>
    <mergeCell ref="B6:J6"/>
    <mergeCell ref="G135:H135"/>
    <mergeCell ref="I135:K135"/>
    <mergeCell ref="L135:O135"/>
    <mergeCell ref="B136:D136"/>
    <mergeCell ref="E136:F136"/>
    <mergeCell ref="G136:H136"/>
    <mergeCell ref="B165:O166"/>
    <mergeCell ref="B2:O2"/>
    <mergeCell ref="B4:O5"/>
    <mergeCell ref="B135:D135"/>
    <mergeCell ref="E135:F135"/>
    <mergeCell ref="B3:O3"/>
    <mergeCell ref="B139:D139"/>
    <mergeCell ref="E139:F139"/>
    <mergeCell ref="G139:H139"/>
    <mergeCell ref="I139:K139"/>
    <mergeCell ref="L139:O139"/>
    <mergeCell ref="B140:D140"/>
    <mergeCell ref="E140:F140"/>
    <mergeCell ref="G140:H140"/>
    <mergeCell ref="I140:K140"/>
    <mergeCell ref="L140:O140"/>
    <mergeCell ref="B137:D137"/>
    <mergeCell ref="E137:F137"/>
    <mergeCell ref="G137:H137"/>
    <mergeCell ref="I137:K137"/>
    <mergeCell ref="L137:O137"/>
    <mergeCell ref="B138:D138"/>
    <mergeCell ref="E138:F138"/>
    <mergeCell ref="G138:H138"/>
    <mergeCell ref="I138:K138"/>
    <mergeCell ref="L138:O138"/>
    <mergeCell ref="B143:D143"/>
    <mergeCell ref="E143:F143"/>
    <mergeCell ref="G143:H143"/>
    <mergeCell ref="I143:K143"/>
    <mergeCell ref="L143:O143"/>
    <mergeCell ref="B144:D144"/>
    <mergeCell ref="E144:F144"/>
    <mergeCell ref="G144:H144"/>
    <mergeCell ref="I144:K144"/>
    <mergeCell ref="L144:O144"/>
    <mergeCell ref="B141:D141"/>
    <mergeCell ref="E141:F141"/>
    <mergeCell ref="G141:H141"/>
    <mergeCell ref="I141:K141"/>
    <mergeCell ref="L141:O141"/>
    <mergeCell ref="B142:D142"/>
    <mergeCell ref="E142:F142"/>
    <mergeCell ref="G142:H142"/>
    <mergeCell ref="I142:K142"/>
    <mergeCell ref="L142:O142"/>
    <mergeCell ref="B147:D147"/>
    <mergeCell ref="E147:F147"/>
    <mergeCell ref="G147:H147"/>
    <mergeCell ref="I147:K147"/>
    <mergeCell ref="L147:O147"/>
    <mergeCell ref="B148:D148"/>
    <mergeCell ref="E148:F148"/>
    <mergeCell ref="G148:H148"/>
    <mergeCell ref="I148:K148"/>
    <mergeCell ref="L148:O148"/>
    <mergeCell ref="B145:D145"/>
    <mergeCell ref="E145:F145"/>
    <mergeCell ref="G145:H145"/>
    <mergeCell ref="I145:K145"/>
    <mergeCell ref="L145:O145"/>
    <mergeCell ref="B146:D146"/>
    <mergeCell ref="E146:F146"/>
    <mergeCell ref="G146:H146"/>
    <mergeCell ref="I146:K146"/>
    <mergeCell ref="L146:O146"/>
    <mergeCell ref="B151:D151"/>
    <mergeCell ref="E151:F151"/>
    <mergeCell ref="G151:H151"/>
    <mergeCell ref="I151:K151"/>
    <mergeCell ref="L151:O151"/>
    <mergeCell ref="B152:D152"/>
    <mergeCell ref="E152:F152"/>
    <mergeCell ref="G152:H152"/>
    <mergeCell ref="I152:K152"/>
    <mergeCell ref="L152:O152"/>
    <mergeCell ref="B149:D149"/>
    <mergeCell ref="E149:F149"/>
    <mergeCell ref="G149:H149"/>
    <mergeCell ref="I149:K149"/>
    <mergeCell ref="L149:O149"/>
    <mergeCell ref="B150:D150"/>
    <mergeCell ref="E150:F150"/>
    <mergeCell ref="G150:H150"/>
    <mergeCell ref="I150:K150"/>
    <mergeCell ref="L150:O150"/>
    <mergeCell ref="B155:D155"/>
    <mergeCell ref="E155:F155"/>
    <mergeCell ref="G155:H155"/>
    <mergeCell ref="I155:K155"/>
    <mergeCell ref="L155:O155"/>
    <mergeCell ref="B156:D156"/>
    <mergeCell ref="E156:F156"/>
    <mergeCell ref="G156:H156"/>
    <mergeCell ref="I156:K156"/>
    <mergeCell ref="L156:O156"/>
    <mergeCell ref="B153:D153"/>
    <mergeCell ref="E153:F153"/>
    <mergeCell ref="G153:H153"/>
    <mergeCell ref="I153:K153"/>
    <mergeCell ref="L153:O153"/>
    <mergeCell ref="B154:D154"/>
    <mergeCell ref="E154:F154"/>
    <mergeCell ref="G154:H154"/>
    <mergeCell ref="I154:K154"/>
    <mergeCell ref="L154:O154"/>
    <mergeCell ref="B159:D159"/>
    <mergeCell ref="E159:F159"/>
    <mergeCell ref="G159:H159"/>
    <mergeCell ref="I159:K159"/>
    <mergeCell ref="L159:O159"/>
    <mergeCell ref="B160:D160"/>
    <mergeCell ref="E160:F160"/>
    <mergeCell ref="G160:H160"/>
    <mergeCell ref="I160:K160"/>
    <mergeCell ref="L160:O160"/>
    <mergeCell ref="B157:D157"/>
    <mergeCell ref="E157:F157"/>
    <mergeCell ref="G157:H157"/>
    <mergeCell ref="I157:K157"/>
    <mergeCell ref="L157:O157"/>
    <mergeCell ref="B158:D158"/>
    <mergeCell ref="E158:F158"/>
    <mergeCell ref="G158:H158"/>
    <mergeCell ref="I158:K158"/>
    <mergeCell ref="L158:O158"/>
    <mergeCell ref="B161:D161"/>
    <mergeCell ref="E161:F161"/>
    <mergeCell ref="G161:H161"/>
    <mergeCell ref="I161:K161"/>
    <mergeCell ref="L161:O161"/>
    <mergeCell ref="B162:D162"/>
    <mergeCell ref="E162:F162"/>
    <mergeCell ref="G162:H162"/>
    <mergeCell ref="I162:K162"/>
    <mergeCell ref="L162:O162"/>
    <mergeCell ref="L101:O101"/>
    <mergeCell ref="B102:D102"/>
    <mergeCell ref="E102:F102"/>
    <mergeCell ref="G102:H102"/>
    <mergeCell ref="I102:K102"/>
    <mergeCell ref="L102:O102"/>
    <mergeCell ref="B103:D103"/>
    <mergeCell ref="E103:F103"/>
    <mergeCell ref="G103:H103"/>
    <mergeCell ref="I103:K103"/>
    <mergeCell ref="L103:O103"/>
    <mergeCell ref="E104:F104"/>
    <mergeCell ref="G104:H104"/>
    <mergeCell ref="I104:K104"/>
    <mergeCell ref="L104:O104"/>
    <mergeCell ref="B105:D105"/>
    <mergeCell ref="E105:F105"/>
    <mergeCell ref="G105:H105"/>
    <mergeCell ref="I105:K105"/>
    <mergeCell ref="L105:O105"/>
    <mergeCell ref="B110:D110"/>
    <mergeCell ref="E110:F110"/>
    <mergeCell ref="G110:H110"/>
    <mergeCell ref="B98:D98"/>
    <mergeCell ref="E98:F98"/>
    <mergeCell ref="G98:H98"/>
    <mergeCell ref="I98:K98"/>
    <mergeCell ref="L98:O98"/>
    <mergeCell ref="B99:D99"/>
    <mergeCell ref="E99:F99"/>
    <mergeCell ref="G99:H99"/>
    <mergeCell ref="I99:K99"/>
    <mergeCell ref="L99:O99"/>
    <mergeCell ref="B100:D100"/>
    <mergeCell ref="E100:F100"/>
    <mergeCell ref="G100:H100"/>
    <mergeCell ref="I100:K100"/>
    <mergeCell ref="L100:O100"/>
    <mergeCell ref="B101:D101"/>
    <mergeCell ref="B106:D106"/>
    <mergeCell ref="E106:F106"/>
    <mergeCell ref="G106:H106"/>
    <mergeCell ref="I106:K106"/>
    <mergeCell ref="L106:O106"/>
    <mergeCell ref="B107:D107"/>
    <mergeCell ref="E107:F107"/>
    <mergeCell ref="G107:H107"/>
    <mergeCell ref="I107:K107"/>
    <mergeCell ref="L107:O107"/>
    <mergeCell ref="B104:D104"/>
    <mergeCell ref="L110:O110"/>
    <mergeCell ref="B111:D111"/>
    <mergeCell ref="E111:F111"/>
    <mergeCell ref="G111:H111"/>
    <mergeCell ref="I111:K111"/>
    <mergeCell ref="L111:O111"/>
    <mergeCell ref="B108:D108"/>
    <mergeCell ref="E108:F108"/>
    <mergeCell ref="G108:H108"/>
    <mergeCell ref="I108:K108"/>
    <mergeCell ref="L108:O108"/>
    <mergeCell ref="B109:D109"/>
    <mergeCell ref="E109:F109"/>
    <mergeCell ref="G109:H109"/>
    <mergeCell ref="I109:K109"/>
    <mergeCell ref="L109:O109"/>
    <mergeCell ref="B114:D114"/>
    <mergeCell ref="E114:F114"/>
    <mergeCell ref="G114:H114"/>
    <mergeCell ref="I114:K114"/>
    <mergeCell ref="L114:O114"/>
    <mergeCell ref="B115:D115"/>
    <mergeCell ref="E115:F115"/>
    <mergeCell ref="G115:H115"/>
    <mergeCell ref="I115:K115"/>
    <mergeCell ref="L115:O115"/>
    <mergeCell ref="B112:D112"/>
    <mergeCell ref="E112:F112"/>
    <mergeCell ref="G112:H112"/>
    <mergeCell ref="I112:K112"/>
    <mergeCell ref="L112:O112"/>
    <mergeCell ref="B113:D113"/>
    <mergeCell ref="E113:F113"/>
    <mergeCell ref="G113:H113"/>
    <mergeCell ref="I113:K113"/>
    <mergeCell ref="L113:O113"/>
    <mergeCell ref="B118:D118"/>
    <mergeCell ref="E118:F118"/>
    <mergeCell ref="G118:H118"/>
    <mergeCell ref="I118:K118"/>
    <mergeCell ref="L118:O118"/>
    <mergeCell ref="B119:D119"/>
    <mergeCell ref="E119:F119"/>
    <mergeCell ref="G119:H119"/>
    <mergeCell ref="I119:K119"/>
    <mergeCell ref="L119:O119"/>
    <mergeCell ref="B116:D116"/>
    <mergeCell ref="E116:F116"/>
    <mergeCell ref="G116:H116"/>
    <mergeCell ref="I116:K116"/>
    <mergeCell ref="L116:O116"/>
    <mergeCell ref="B117:D117"/>
    <mergeCell ref="E117:F117"/>
    <mergeCell ref="G117:H117"/>
    <mergeCell ref="I117:K117"/>
    <mergeCell ref="L117:O117"/>
    <mergeCell ref="B122:D122"/>
    <mergeCell ref="E122:F122"/>
    <mergeCell ref="G122:H122"/>
    <mergeCell ref="I122:K122"/>
    <mergeCell ref="L122:O122"/>
    <mergeCell ref="I120:K120"/>
    <mergeCell ref="L120:O120"/>
    <mergeCell ref="B121:D121"/>
    <mergeCell ref="E121:F121"/>
    <mergeCell ref="G121:H121"/>
    <mergeCell ref="I121:K121"/>
    <mergeCell ref="L121:O121"/>
    <mergeCell ref="E125:F125"/>
    <mergeCell ref="G125:H125"/>
    <mergeCell ref="I125:K125"/>
    <mergeCell ref="L125:O125"/>
    <mergeCell ref="B123:D123"/>
    <mergeCell ref="E123:F123"/>
    <mergeCell ref="I133:K133"/>
    <mergeCell ref="L133:O133"/>
    <mergeCell ref="B130:D130"/>
    <mergeCell ref="E130:F130"/>
    <mergeCell ref="G130:H130"/>
    <mergeCell ref="I130:K130"/>
    <mergeCell ref="L130:O130"/>
    <mergeCell ref="B131:D131"/>
    <mergeCell ref="E131:F131"/>
    <mergeCell ref="G131:H131"/>
    <mergeCell ref="I131:K131"/>
    <mergeCell ref="L131:O131"/>
    <mergeCell ref="B128:D128"/>
    <mergeCell ref="E128:F128"/>
    <mergeCell ref="G128:H128"/>
    <mergeCell ref="I128:K128"/>
    <mergeCell ref="L128:O128"/>
    <mergeCell ref="B133:D133"/>
    <mergeCell ref="E133:F133"/>
    <mergeCell ref="G133:H133"/>
    <mergeCell ref="I132:K132"/>
    <mergeCell ref="L132:O132"/>
    <mergeCell ref="B134:D134"/>
    <mergeCell ref="E134:F134"/>
    <mergeCell ref="G134:H134"/>
    <mergeCell ref="I134:K134"/>
    <mergeCell ref="L134:O134"/>
    <mergeCell ref="B10:D10"/>
    <mergeCell ref="E10:F10"/>
    <mergeCell ref="G10:H10"/>
    <mergeCell ref="I10:K10"/>
    <mergeCell ref="L10:O10"/>
    <mergeCell ref="B11:D11"/>
    <mergeCell ref="E11:F11"/>
    <mergeCell ref="G11:H11"/>
    <mergeCell ref="I11:K11"/>
    <mergeCell ref="L11:O11"/>
    <mergeCell ref="B12:D12"/>
    <mergeCell ref="E12:F12"/>
    <mergeCell ref="G12:H12"/>
    <mergeCell ref="I12:K12"/>
    <mergeCell ref="L12:O12"/>
    <mergeCell ref="B13:D13"/>
    <mergeCell ref="E13:F13"/>
    <mergeCell ref="G13:H13"/>
    <mergeCell ref="I13:K13"/>
    <mergeCell ref="B132:D132"/>
    <mergeCell ref="E132:F132"/>
    <mergeCell ref="G132:H132"/>
    <mergeCell ref="B127:D127"/>
    <mergeCell ref="E127:F127"/>
    <mergeCell ref="G127:H127"/>
    <mergeCell ref="I127:K127"/>
    <mergeCell ref="B16:D16"/>
    <mergeCell ref="E16:F16"/>
    <mergeCell ref="G16:H16"/>
    <mergeCell ref="I16:K16"/>
    <mergeCell ref="L16:O16"/>
    <mergeCell ref="B17:D17"/>
    <mergeCell ref="E17:F17"/>
    <mergeCell ref="G17:H17"/>
    <mergeCell ref="I17:K17"/>
    <mergeCell ref="L17:O17"/>
    <mergeCell ref="L13:O13"/>
    <mergeCell ref="B14:D14"/>
    <mergeCell ref="E14:F14"/>
    <mergeCell ref="G14:H14"/>
    <mergeCell ref="I14:K14"/>
    <mergeCell ref="L14:O14"/>
    <mergeCell ref="B15:D15"/>
    <mergeCell ref="E15:F15"/>
    <mergeCell ref="G15:H15"/>
    <mergeCell ref="I15:K15"/>
    <mergeCell ref="L15:O15"/>
    <mergeCell ref="B18:D18"/>
    <mergeCell ref="E18:F18"/>
    <mergeCell ref="G18:H18"/>
    <mergeCell ref="I18:K18"/>
    <mergeCell ref="L18:O18"/>
    <mergeCell ref="B19:D19"/>
    <mergeCell ref="E19:F19"/>
    <mergeCell ref="G19:H19"/>
    <mergeCell ref="I19:K19"/>
    <mergeCell ref="L19:O19"/>
    <mergeCell ref="B24:D24"/>
    <mergeCell ref="E24:F24"/>
    <mergeCell ref="G24:H24"/>
    <mergeCell ref="I24:K24"/>
    <mergeCell ref="L24:O24"/>
    <mergeCell ref="G129:H129"/>
    <mergeCell ref="I129:K129"/>
    <mergeCell ref="L129:O129"/>
    <mergeCell ref="B124:D124"/>
    <mergeCell ref="E124:F124"/>
    <mergeCell ref="G124:H124"/>
    <mergeCell ref="I124:K124"/>
    <mergeCell ref="L124:O124"/>
    <mergeCell ref="B125:D125"/>
    <mergeCell ref="G123:H123"/>
    <mergeCell ref="I123:K123"/>
    <mergeCell ref="L123:O123"/>
    <mergeCell ref="B120:D120"/>
    <mergeCell ref="E120:F120"/>
    <mergeCell ref="G120:H120"/>
    <mergeCell ref="L127:O127"/>
    <mergeCell ref="E21:F21"/>
    <mergeCell ref="B20:D20"/>
    <mergeCell ref="E20:F20"/>
    <mergeCell ref="G20:H20"/>
    <mergeCell ref="I20:K20"/>
    <mergeCell ref="L20:O20"/>
    <mergeCell ref="B21:D21"/>
    <mergeCell ref="B25:D25"/>
    <mergeCell ref="E25:F25"/>
    <mergeCell ref="G25:H25"/>
    <mergeCell ref="I25:K25"/>
    <mergeCell ref="L25:O25"/>
    <mergeCell ref="B30:D30"/>
    <mergeCell ref="E30:F30"/>
    <mergeCell ref="G30:H30"/>
    <mergeCell ref="I30:K30"/>
    <mergeCell ref="L30:O30"/>
    <mergeCell ref="B129:D129"/>
    <mergeCell ref="E129:F129"/>
    <mergeCell ref="G21:H21"/>
    <mergeCell ref="I21:K21"/>
    <mergeCell ref="L21:O21"/>
    <mergeCell ref="B26:D26"/>
    <mergeCell ref="E26:F26"/>
    <mergeCell ref="G26:H26"/>
    <mergeCell ref="I26:K26"/>
    <mergeCell ref="L26:O26"/>
    <mergeCell ref="B27:D27"/>
    <mergeCell ref="B126:D126"/>
    <mergeCell ref="E126:F126"/>
    <mergeCell ref="G126:H126"/>
    <mergeCell ref="I126:K126"/>
    <mergeCell ref="L126:O126"/>
    <mergeCell ref="B31:D31"/>
    <mergeCell ref="E31:F31"/>
    <mergeCell ref="G31:H31"/>
    <mergeCell ref="I31:K31"/>
    <mergeCell ref="L31:O31"/>
    <mergeCell ref="B22:D22"/>
    <mergeCell ref="E22:F22"/>
    <mergeCell ref="G22:H22"/>
    <mergeCell ref="I22:K22"/>
    <mergeCell ref="L22:O22"/>
    <mergeCell ref="B23:D23"/>
    <mergeCell ref="E23:F23"/>
    <mergeCell ref="G23:H23"/>
    <mergeCell ref="I23:K23"/>
    <mergeCell ref="L23:O23"/>
    <mergeCell ref="B28:D28"/>
    <mergeCell ref="E28:F28"/>
    <mergeCell ref="G28:H28"/>
    <mergeCell ref="I28:K28"/>
    <mergeCell ref="L28:O28"/>
    <mergeCell ref="B29:D29"/>
    <mergeCell ref="E29:F29"/>
    <mergeCell ref="G29:H29"/>
    <mergeCell ref="I29:K29"/>
    <mergeCell ref="L29:O29"/>
    <mergeCell ref="E27:F27"/>
    <mergeCell ref="G27:H27"/>
    <mergeCell ref="I27:K27"/>
    <mergeCell ref="L27:O27"/>
    <mergeCell ref="B34:D34"/>
    <mergeCell ref="E34:F34"/>
    <mergeCell ref="G34:H34"/>
    <mergeCell ref="I34:K34"/>
    <mergeCell ref="L34:O34"/>
    <mergeCell ref="B35:D35"/>
    <mergeCell ref="E35:F35"/>
    <mergeCell ref="G35:H35"/>
    <mergeCell ref="I35:K35"/>
    <mergeCell ref="L35:O35"/>
    <mergeCell ref="B32:D32"/>
    <mergeCell ref="E32:F32"/>
    <mergeCell ref="G32:H32"/>
    <mergeCell ref="I32:K32"/>
    <mergeCell ref="L32:O32"/>
    <mergeCell ref="B33:D33"/>
    <mergeCell ref="E33:F33"/>
    <mergeCell ref="G33:H33"/>
    <mergeCell ref="I33:K33"/>
    <mergeCell ref="L33:O33"/>
    <mergeCell ref="B38:D38"/>
    <mergeCell ref="E38:F38"/>
    <mergeCell ref="G38:H38"/>
    <mergeCell ref="I38:K38"/>
    <mergeCell ref="L38:O38"/>
    <mergeCell ref="B39:D39"/>
    <mergeCell ref="E39:F39"/>
    <mergeCell ref="G39:H39"/>
    <mergeCell ref="I39:K39"/>
    <mergeCell ref="L39:O39"/>
    <mergeCell ref="B36:D36"/>
    <mergeCell ref="E36:F36"/>
    <mergeCell ref="G36:H36"/>
    <mergeCell ref="I36:K36"/>
    <mergeCell ref="L36:O36"/>
    <mergeCell ref="B37:D37"/>
    <mergeCell ref="E37:F37"/>
    <mergeCell ref="G37:H37"/>
    <mergeCell ref="I37:K37"/>
    <mergeCell ref="L37:O37"/>
    <mergeCell ref="B42:D42"/>
    <mergeCell ref="E42:F42"/>
    <mergeCell ref="G42:H42"/>
    <mergeCell ref="I42:K42"/>
    <mergeCell ref="L42:O42"/>
    <mergeCell ref="B43:D43"/>
    <mergeCell ref="E43:F43"/>
    <mergeCell ref="G43:H43"/>
    <mergeCell ref="I43:K43"/>
    <mergeCell ref="L43:O43"/>
    <mergeCell ref="B40:D40"/>
    <mergeCell ref="E40:F40"/>
    <mergeCell ref="G40:H40"/>
    <mergeCell ref="I40:K40"/>
    <mergeCell ref="L40:O40"/>
    <mergeCell ref="B41:D41"/>
    <mergeCell ref="E41:F41"/>
    <mergeCell ref="G41:H41"/>
    <mergeCell ref="I41:K41"/>
    <mergeCell ref="L41:O41"/>
    <mergeCell ref="B46:D46"/>
    <mergeCell ref="E46:F46"/>
    <mergeCell ref="G46:H46"/>
    <mergeCell ref="I46:K46"/>
    <mergeCell ref="L46:O46"/>
    <mergeCell ref="B47:D47"/>
    <mergeCell ref="E47:F47"/>
    <mergeCell ref="G47:H47"/>
    <mergeCell ref="I47:K47"/>
    <mergeCell ref="L47:O47"/>
    <mergeCell ref="B44:D44"/>
    <mergeCell ref="E44:F44"/>
    <mergeCell ref="G44:H44"/>
    <mergeCell ref="I44:K44"/>
    <mergeCell ref="L44:O44"/>
    <mergeCell ref="B45:D45"/>
    <mergeCell ref="E45:F45"/>
    <mergeCell ref="G45:H45"/>
    <mergeCell ref="I45:K45"/>
    <mergeCell ref="L45:O45"/>
    <mergeCell ref="B50:D50"/>
    <mergeCell ref="E50:F50"/>
    <mergeCell ref="G50:H50"/>
    <mergeCell ref="I50:K50"/>
    <mergeCell ref="L50:O50"/>
    <mergeCell ref="B51:D51"/>
    <mergeCell ref="E51:F51"/>
    <mergeCell ref="G51:H51"/>
    <mergeCell ref="I51:K51"/>
    <mergeCell ref="L51:O51"/>
    <mergeCell ref="B48:D48"/>
    <mergeCell ref="E48:F48"/>
    <mergeCell ref="G48:H48"/>
    <mergeCell ref="I48:K48"/>
    <mergeCell ref="L48:O48"/>
    <mergeCell ref="B49:D49"/>
    <mergeCell ref="E49:F49"/>
    <mergeCell ref="G49:H49"/>
    <mergeCell ref="I49:K49"/>
    <mergeCell ref="L49:O49"/>
    <mergeCell ref="B54:D54"/>
    <mergeCell ref="E54:F54"/>
    <mergeCell ref="G54:H54"/>
    <mergeCell ref="I54:K54"/>
    <mergeCell ref="L54:O54"/>
    <mergeCell ref="B55:D55"/>
    <mergeCell ref="E55:F55"/>
    <mergeCell ref="G55:H55"/>
    <mergeCell ref="I55:K55"/>
    <mergeCell ref="L55:O55"/>
    <mergeCell ref="B52:D52"/>
    <mergeCell ref="E52:F52"/>
    <mergeCell ref="G52:H52"/>
    <mergeCell ref="I52:K52"/>
    <mergeCell ref="L52:O52"/>
    <mergeCell ref="B53:D53"/>
    <mergeCell ref="E53:F53"/>
    <mergeCell ref="G53:H53"/>
    <mergeCell ref="I53:K53"/>
    <mergeCell ref="L53:O53"/>
    <mergeCell ref="B58:D58"/>
    <mergeCell ref="E58:F58"/>
    <mergeCell ref="G58:H58"/>
    <mergeCell ref="I58:K58"/>
    <mergeCell ref="L58:O58"/>
    <mergeCell ref="B59:D59"/>
    <mergeCell ref="E59:F59"/>
    <mergeCell ref="G59:H59"/>
    <mergeCell ref="I59:K59"/>
    <mergeCell ref="L59:O59"/>
    <mergeCell ref="B56:D56"/>
    <mergeCell ref="E56:F56"/>
    <mergeCell ref="G56:H56"/>
    <mergeCell ref="I56:K56"/>
    <mergeCell ref="L56:O56"/>
    <mergeCell ref="B57:D57"/>
    <mergeCell ref="E57:F57"/>
    <mergeCell ref="G57:H57"/>
    <mergeCell ref="I57:K57"/>
    <mergeCell ref="L57:O57"/>
    <mergeCell ref="B62:D62"/>
    <mergeCell ref="E62:F62"/>
    <mergeCell ref="G62:H62"/>
    <mergeCell ref="I62:K62"/>
    <mergeCell ref="L62:O62"/>
    <mergeCell ref="B63:D63"/>
    <mergeCell ref="E63:F63"/>
    <mergeCell ref="G63:H63"/>
    <mergeCell ref="I63:K63"/>
    <mergeCell ref="L63:O63"/>
    <mergeCell ref="B60:D60"/>
    <mergeCell ref="E60:F60"/>
    <mergeCell ref="G60:H60"/>
    <mergeCell ref="I60:K60"/>
    <mergeCell ref="L60:O60"/>
    <mergeCell ref="B61:D61"/>
    <mergeCell ref="E61:F61"/>
    <mergeCell ref="G61:H61"/>
    <mergeCell ref="I61:K61"/>
    <mergeCell ref="L61:O61"/>
    <mergeCell ref="B66:D66"/>
    <mergeCell ref="E66:F66"/>
    <mergeCell ref="G66:H66"/>
    <mergeCell ref="I66:K66"/>
    <mergeCell ref="L66:O66"/>
    <mergeCell ref="B67:D67"/>
    <mergeCell ref="E67:F67"/>
    <mergeCell ref="G67:H67"/>
    <mergeCell ref="I67:K67"/>
    <mergeCell ref="L67:O67"/>
    <mergeCell ref="B64:D64"/>
    <mergeCell ref="E64:F64"/>
    <mergeCell ref="G64:H64"/>
    <mergeCell ref="I64:K64"/>
    <mergeCell ref="L64:O64"/>
    <mergeCell ref="B65:D65"/>
    <mergeCell ref="E65:F65"/>
    <mergeCell ref="G65:H65"/>
    <mergeCell ref="I65:K65"/>
    <mergeCell ref="L65:O65"/>
    <mergeCell ref="B70:D70"/>
    <mergeCell ref="E70:F70"/>
    <mergeCell ref="G70:H70"/>
    <mergeCell ref="I70:K70"/>
    <mergeCell ref="L70:O70"/>
    <mergeCell ref="B71:D71"/>
    <mergeCell ref="E71:F71"/>
    <mergeCell ref="G71:H71"/>
    <mergeCell ref="I71:K71"/>
    <mergeCell ref="L71:O71"/>
    <mergeCell ref="B68:D68"/>
    <mergeCell ref="E68:F68"/>
    <mergeCell ref="G68:H68"/>
    <mergeCell ref="I68:K68"/>
    <mergeCell ref="L68:O68"/>
    <mergeCell ref="B69:D69"/>
    <mergeCell ref="E69:F69"/>
    <mergeCell ref="G69:H69"/>
    <mergeCell ref="I69:K69"/>
    <mergeCell ref="L69:O69"/>
    <mergeCell ref="B74:D74"/>
    <mergeCell ref="E74:F74"/>
    <mergeCell ref="G74:H74"/>
    <mergeCell ref="I74:K74"/>
    <mergeCell ref="L74:O74"/>
    <mergeCell ref="B75:D75"/>
    <mergeCell ref="E75:F75"/>
    <mergeCell ref="G75:H75"/>
    <mergeCell ref="I75:K75"/>
    <mergeCell ref="L75:O75"/>
    <mergeCell ref="B72:D72"/>
    <mergeCell ref="E72:F72"/>
    <mergeCell ref="G72:H72"/>
    <mergeCell ref="I72:K72"/>
    <mergeCell ref="L72:O72"/>
    <mergeCell ref="B73:D73"/>
    <mergeCell ref="E73:F73"/>
    <mergeCell ref="G73:H73"/>
    <mergeCell ref="I73:K73"/>
    <mergeCell ref="L73:O73"/>
    <mergeCell ref="B78:D78"/>
    <mergeCell ref="E78:F78"/>
    <mergeCell ref="G78:H78"/>
    <mergeCell ref="I78:K78"/>
    <mergeCell ref="L78:O78"/>
    <mergeCell ref="B79:D79"/>
    <mergeCell ref="E79:F79"/>
    <mergeCell ref="G79:H79"/>
    <mergeCell ref="I79:K79"/>
    <mergeCell ref="L79:O79"/>
    <mergeCell ref="B76:D76"/>
    <mergeCell ref="E76:F76"/>
    <mergeCell ref="G76:H76"/>
    <mergeCell ref="I76:K76"/>
    <mergeCell ref="L76:O76"/>
    <mergeCell ref="B77:D77"/>
    <mergeCell ref="E77:F77"/>
    <mergeCell ref="G77:H77"/>
    <mergeCell ref="I77:K77"/>
    <mergeCell ref="L77:O77"/>
    <mergeCell ref="L91:O91"/>
    <mergeCell ref="B88:D88"/>
    <mergeCell ref="E88:F88"/>
    <mergeCell ref="G88:H88"/>
    <mergeCell ref="I88:K88"/>
    <mergeCell ref="L88:O88"/>
    <mergeCell ref="B82:D82"/>
    <mergeCell ref="E82:F82"/>
    <mergeCell ref="G82:H82"/>
    <mergeCell ref="I82:K82"/>
    <mergeCell ref="L82:O82"/>
    <mergeCell ref="B83:D83"/>
    <mergeCell ref="E83:F83"/>
    <mergeCell ref="G83:H83"/>
    <mergeCell ref="I83:K83"/>
    <mergeCell ref="L83:O83"/>
    <mergeCell ref="B80:D80"/>
    <mergeCell ref="E80:F80"/>
    <mergeCell ref="G80:H80"/>
    <mergeCell ref="I80:K80"/>
    <mergeCell ref="L80:O80"/>
    <mergeCell ref="B81:D81"/>
    <mergeCell ref="E81:F81"/>
    <mergeCell ref="G81:H81"/>
    <mergeCell ref="I81:K81"/>
    <mergeCell ref="L81:O81"/>
    <mergeCell ref="B86:D86"/>
    <mergeCell ref="E86:F86"/>
    <mergeCell ref="G86:H86"/>
    <mergeCell ref="I86:K86"/>
    <mergeCell ref="L86:O86"/>
    <mergeCell ref="B87:D87"/>
    <mergeCell ref="E87:F87"/>
    <mergeCell ref="G87:H87"/>
    <mergeCell ref="I87:K87"/>
    <mergeCell ref="L87:O87"/>
    <mergeCell ref="E93:F93"/>
    <mergeCell ref="G93:H93"/>
    <mergeCell ref="I93:K93"/>
    <mergeCell ref="L93:O93"/>
    <mergeCell ref="B92:D92"/>
    <mergeCell ref="E92:F92"/>
    <mergeCell ref="B84:D84"/>
    <mergeCell ref="E84:F84"/>
    <mergeCell ref="G84:H84"/>
    <mergeCell ref="I84:K84"/>
    <mergeCell ref="L84:O84"/>
    <mergeCell ref="G92:H92"/>
    <mergeCell ref="I92:K92"/>
    <mergeCell ref="L92:O92"/>
    <mergeCell ref="B85:D85"/>
    <mergeCell ref="E85:F85"/>
    <mergeCell ref="G85:H85"/>
    <mergeCell ref="I85:K85"/>
    <mergeCell ref="L85:O85"/>
    <mergeCell ref="B90:D90"/>
    <mergeCell ref="E90:F90"/>
    <mergeCell ref="G90:H90"/>
    <mergeCell ref="B96:D96"/>
    <mergeCell ref="E96:F96"/>
    <mergeCell ref="G96:H96"/>
    <mergeCell ref="I96:K96"/>
    <mergeCell ref="L96:O96"/>
    <mergeCell ref="B89:D89"/>
    <mergeCell ref="E89:F89"/>
    <mergeCell ref="G89:H89"/>
    <mergeCell ref="I89:K89"/>
    <mergeCell ref="L89:O89"/>
    <mergeCell ref="B97:D97"/>
    <mergeCell ref="E97:F97"/>
    <mergeCell ref="G97:H97"/>
    <mergeCell ref="I97:K97"/>
    <mergeCell ref="L97:O97"/>
    <mergeCell ref="B94:D94"/>
    <mergeCell ref="E94:F94"/>
    <mergeCell ref="G94:H94"/>
    <mergeCell ref="I94:K94"/>
    <mergeCell ref="L94:O94"/>
    <mergeCell ref="B95:D95"/>
    <mergeCell ref="E95:F95"/>
    <mergeCell ref="G95:H95"/>
    <mergeCell ref="I95:K95"/>
    <mergeCell ref="L95:O95"/>
    <mergeCell ref="B93:D93"/>
    <mergeCell ref="I90:K90"/>
    <mergeCell ref="L90:O90"/>
    <mergeCell ref="B91:D91"/>
    <mergeCell ref="E91:F91"/>
    <mergeCell ref="G91:H91"/>
    <mergeCell ref="I91:K91"/>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D7" sqref="D7"/>
    </sheetView>
  </sheetViews>
  <sheetFormatPr defaultColWidth="8.85546875" defaultRowHeight="15" x14ac:dyDescent="0.25"/>
  <cols>
    <col min="1" max="1" width="104.28515625" customWidth="1"/>
  </cols>
  <sheetData>
    <row r="1" spans="1:1" x14ac:dyDescent="0.25">
      <c r="A1" s="1"/>
    </row>
    <row r="2" spans="1:1" x14ac:dyDescent="0.25">
      <c r="A2" s="25" t="s">
        <v>1105</v>
      </c>
    </row>
    <row r="3" spans="1:1" x14ac:dyDescent="0.25">
      <c r="A3" s="18"/>
    </row>
    <row r="4" spans="1:1" ht="84" customHeight="1" x14ac:dyDescent="0.25">
      <c r="A4" s="26" t="s">
        <v>1106</v>
      </c>
    </row>
    <row r="5" spans="1:1" x14ac:dyDescent="0.25">
      <c r="A5" s="27" t="s">
        <v>1107</v>
      </c>
    </row>
    <row r="6" spans="1:1" x14ac:dyDescent="0.25">
      <c r="A6" s="24" t="s">
        <v>1108</v>
      </c>
    </row>
    <row r="7" spans="1:1" ht="15" customHeight="1" x14ac:dyDescent="0.25">
      <c r="A7" s="24" t="s">
        <v>1109</v>
      </c>
    </row>
    <row r="8" spans="1:1" ht="15.75" customHeight="1" x14ac:dyDescent="0.25">
      <c r="A8" s="24" t="s">
        <v>1110</v>
      </c>
    </row>
    <row r="9" spans="1:1" x14ac:dyDescent="0.25">
      <c r="A9" s="24" t="s">
        <v>1111</v>
      </c>
    </row>
    <row r="10" spans="1:1" x14ac:dyDescent="0.25">
      <c r="A10" s="6"/>
    </row>
    <row r="11" spans="1:1" x14ac:dyDescent="0.25">
      <c r="A11" s="6"/>
    </row>
    <row r="12" spans="1:1" x14ac:dyDescent="0.25">
      <c r="A12" s="6"/>
    </row>
    <row r="13" spans="1:1" x14ac:dyDescent="0.25">
      <c r="A13" s="6"/>
    </row>
    <row r="14" spans="1:1" x14ac:dyDescent="0.25">
      <c r="A14" s="1"/>
    </row>
    <row r="15" spans="1:1" x14ac:dyDescent="0.25">
      <c r="A15" s="1"/>
    </row>
    <row r="16" spans="1:1" x14ac:dyDescent="0.25">
      <c r="A16" s="1"/>
    </row>
    <row r="17" spans="1:1" x14ac:dyDescent="0.25">
      <c r="A17" s="1"/>
    </row>
    <row r="18" spans="1:1" x14ac:dyDescent="0.25">
      <c r="A18" s="1"/>
    </row>
    <row r="19" spans="1:1" x14ac:dyDescent="0.25">
      <c r="A19" s="1"/>
    </row>
    <row r="20" spans="1:1" x14ac:dyDescent="0.25">
      <c r="A20" s="1"/>
    </row>
    <row r="21" spans="1:1" x14ac:dyDescent="0.25">
      <c r="A21" s="1"/>
    </row>
    <row r="22" spans="1:1" x14ac:dyDescent="0.25">
      <c r="A22" s="1"/>
    </row>
    <row r="23" spans="1:1" x14ac:dyDescent="0.25">
      <c r="A23" s="1"/>
    </row>
    <row r="24" spans="1:1" ht="16.5" customHeight="1" x14ac:dyDescent="0.25">
      <c r="A24" s="154" t="s">
        <v>1112</v>
      </c>
    </row>
    <row r="25" spans="1:1" x14ac:dyDescent="0.25">
      <c r="A25" s="81"/>
    </row>
    <row r="26" spans="1:1" x14ac:dyDescent="0.25">
      <c r="A26" s="81"/>
    </row>
    <row r="27" spans="1:1" x14ac:dyDescent="0.25">
      <c r="A27" s="81"/>
    </row>
    <row r="28" spans="1:1" x14ac:dyDescent="0.25">
      <c r="A28" s="81"/>
    </row>
    <row r="29" spans="1:1" x14ac:dyDescent="0.25">
      <c r="A29" s="81"/>
    </row>
    <row r="30" spans="1:1" x14ac:dyDescent="0.25">
      <c r="A30" s="81"/>
    </row>
    <row r="31" spans="1:1" x14ac:dyDescent="0.25">
      <c r="A31" s="81"/>
    </row>
    <row r="32" spans="1:1" x14ac:dyDescent="0.25">
      <c r="A32" s="1"/>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- 6</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Regional</GEFCountry>
    <Classification xmlns="ceb00776-aa5c-4fc8-b6fe-5f035152e4b6">Public</Classification>
    <Country1 xmlns="ceb00776-aa5c-4fc8-b6fe-5f035152e4b6" xsi:nil="true"/>
    <DocPrefix xmlns="ceb00776-aa5c-4fc8-b6fe-5f035152e4b6">Project Implementation Report (PIR)</DocPrefix>
    <GEFID xmlns="ceb00776-aa5c-4fc8-b6fe-5f035152e4b6">5000</GEFID>
    <ProjectType xmlns="ceb00776-aa5c-4fc8-b6fe-5f035152e4b6">FSP</ProjectType>
    <DocCategory xmlns="b8caa731-411c-4ce8-a2a6-5b517e250d33" xsi:nil="true"/>
    <GEFProjectID xmlns="ceb00776-aa5c-4fc8-b6fe-5f035152e4b6">b0e0db0d-df7c-e811-8124-3863bb2e1360</GEFProjectID>
    <DocActive xmlns="ceb00776-aa5c-4fc8-b6fe-5f035152e4b6">Active</DocActive>
    <DocCategory xmlns="ceb00776-aa5c-4fc8-b6fe-5f035152e4b6">M and E Document</DocCategory>
    <FocalArea xmlns="b8caa731-411c-4ce8-a2a6-5b517e250d33" xsi:nil="true"/>
    <FocalArea xmlns="ceb00776-aa5c-4fc8-b6fe-5f035152e4b6">Chemicals and Waste</FocalArea>
    <ProjectStatus xmlns="b8caa731-411c-4ce8-a2a6-5b517e250d33">Under Implementation</ProjectStatus>
    <DocType xmlns="ceb00776-aa5c-4fc8-b6fe-5f035152e4b6">PIR 6</DocType>
    <ProjectTitle xmlns="ceb00776-aa5c-4fc8-b6fe-5f035152e4b6">Lifecycle Management of Pesticides and Disposal of POPs Pesticides in Central Asian Countries and Turkey </ProjectTitle>
    <RecordStatus xmlns="b8caa731-411c-4ce8-a2a6-5b517e250d33">Active</RecordStatus>
    <TrustFundType xmlns="ceb00776-aa5c-4fc8-b6fe-5f035152e4b6">GET</TrustFundType>
    <TaxCatchAll xmlns="3e02667f-0271-471b-bd6e-11a2e16def1d" xsi:nil="true"/>
    <DocumentTitle xmlns="ceb00776-aa5c-4fc8-b6fe-5f035152e4b6">GEFID5000_2025PIR_FAO_Regional</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3D562D-DB88-46C1-8041-B821F18B777E}"/>
</file>

<file path=customXml/itemProps2.xml><?xml version="1.0" encoding="utf-8"?>
<ds:datastoreItem xmlns:ds="http://schemas.openxmlformats.org/officeDocument/2006/customXml" ds:itemID="{A0DB8F20-B3A1-4D4E-B935-97FD1BBD605E}">
  <ds:schemaRefs>
    <ds:schemaRef ds:uri="http://schemas.microsoft.com/sharepoint/v3/contenttype/forms"/>
  </ds:schemaRefs>
</ds:datastoreItem>
</file>

<file path=customXml/itemProps3.xml><?xml version="1.0" encoding="utf-8"?>
<ds:datastoreItem xmlns:ds="http://schemas.openxmlformats.org/officeDocument/2006/customXml" ds:itemID="{DABDC01F-E776-44CD-BA03-407E6A5A64A8}">
  <ds:schemaRefs>
    <ds:schemaRef ds:uri="http://schemas.openxmlformats.org/package/2006/metadata/core-properties"/>
    <ds:schemaRef ds:uri="http://schemas.microsoft.com/office/2006/documentManagement/types"/>
    <ds:schemaRef ds:uri="http://purl.org/dc/dcmitype/"/>
    <ds:schemaRef ds:uri="http://purl.org/dc/elements/1.1/"/>
    <ds:schemaRef ds:uri="http://schemas.microsoft.com/office/infopath/2007/PartnerControls"/>
    <ds:schemaRef ds:uri="http://www.w3.org/XML/1998/namespace"/>
    <ds:schemaRef ds:uri="52313005-1620-4beb-afbc-af35b691e94c"/>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2025-09-12T14:36:27Z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